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7470" tabRatio="662" activeTab="10"/>
  </bookViews>
  <sheets>
    <sheet name="KreditRiski" sheetId="4" r:id="rId1"/>
    <sheet name="LikvidlikRiski" sheetId="5" r:id="rId2"/>
    <sheet name="ValyutaRiski" sheetId="6" r:id="rId3"/>
    <sheet name="FaizRiski" sheetId="7" r:id="rId4"/>
    <sheet name="16.8.2 və 16.8.7" sheetId="9" r:id="rId5"/>
    <sheet name="16.8.3 və 16.8.4" sheetId="10" r:id="rId6"/>
    <sheet name="16.8.5." sheetId="11" r:id="rId7"/>
    <sheet name="16.8.6"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6" l="1"/>
  <c r="E22" i="6"/>
  <c r="F22" i="6"/>
  <c r="G22" i="6"/>
  <c r="C22" i="6"/>
  <c r="B14" i="9" l="1"/>
  <c r="D12" i="6" l="1"/>
  <c r="E12" i="6"/>
  <c r="F12" i="6"/>
  <c r="G12" i="6"/>
  <c r="C12" i="6"/>
  <c r="G15" i="6"/>
  <c r="F15" i="6"/>
  <c r="E15" i="6"/>
  <c r="D15" i="6"/>
  <c r="C15" i="6"/>
  <c r="D3" i="6" l="1"/>
  <c r="E3" i="6"/>
  <c r="F3" i="6"/>
  <c r="G3" i="6"/>
  <c r="C3" i="6"/>
  <c r="C9" i="6"/>
  <c r="C16" i="7" l="1"/>
  <c r="C9" i="7"/>
  <c r="C2" i="7" l="1"/>
  <c r="C14" i="9"/>
  <c r="C17" i="9"/>
  <c r="C3" i="9"/>
  <c r="C18" i="9"/>
  <c r="B18" i="9"/>
  <c r="B4" i="9" l="1"/>
  <c r="B17" i="9"/>
  <c r="D5" i="10"/>
  <c r="D4" i="10" s="1"/>
  <c r="B8" i="10"/>
  <c r="B80" i="14"/>
  <c r="B66" i="14"/>
  <c r="B67" i="14"/>
  <c r="B70" i="14"/>
  <c r="D59" i="14"/>
  <c r="B51" i="14"/>
  <c r="D45" i="14"/>
  <c r="B45" i="14"/>
  <c r="B3" i="9" l="1"/>
  <c r="B28" i="14"/>
  <c r="B22" i="14"/>
  <c r="B14" i="14"/>
  <c r="B15" i="14"/>
  <c r="H14" i="5"/>
  <c r="H12" i="5" s="1"/>
  <c r="J14" i="5"/>
  <c r="J12" i="5" s="1"/>
  <c r="D12" i="5"/>
  <c r="E12" i="5"/>
  <c r="F12" i="5"/>
  <c r="G12" i="5"/>
  <c r="I12" i="5"/>
  <c r="K12" i="5"/>
  <c r="C12" i="5"/>
  <c r="G17" i="5"/>
  <c r="F17" i="5"/>
  <c r="E17" i="5"/>
  <c r="D15" i="5"/>
  <c r="E15" i="5"/>
  <c r="F15" i="5"/>
  <c r="G15" i="5"/>
  <c r="H15" i="5"/>
  <c r="I15" i="5"/>
  <c r="J15" i="5"/>
  <c r="K15" i="5"/>
  <c r="C15" i="5"/>
  <c r="C4" i="5"/>
  <c r="K6" i="5"/>
  <c r="I4" i="5"/>
  <c r="G4" i="5"/>
  <c r="F4" i="5"/>
  <c r="E4" i="5"/>
  <c r="L4" i="5" l="1"/>
  <c r="L5" i="5"/>
  <c r="L6" i="5"/>
  <c r="L7" i="5"/>
  <c r="L8" i="5"/>
  <c r="L9" i="5"/>
  <c r="L10" i="5"/>
  <c r="L11" i="5"/>
  <c r="L12" i="5"/>
  <c r="L13" i="5"/>
  <c r="L14" i="5"/>
  <c r="L15" i="5"/>
  <c r="L16" i="5"/>
  <c r="L17" i="5"/>
  <c r="L18" i="5"/>
  <c r="L19" i="5"/>
  <c r="L20" i="5"/>
  <c r="D3" i="5"/>
  <c r="D21" i="5" s="1"/>
  <c r="E3" i="5"/>
  <c r="E21" i="5" s="1"/>
  <c r="F3" i="5"/>
  <c r="F21" i="5" s="1"/>
  <c r="G3" i="5"/>
  <c r="G21" i="5" s="1"/>
  <c r="H3" i="5"/>
  <c r="H21" i="5" s="1"/>
  <c r="I3" i="5"/>
  <c r="J3" i="5"/>
  <c r="J21" i="5" s="1"/>
  <c r="K3" i="5"/>
  <c r="K21" i="5" s="1"/>
  <c r="C3" i="5"/>
  <c r="C21" i="5" s="1"/>
  <c r="L3" i="5" l="1"/>
  <c r="I21" i="5"/>
  <c r="L21" i="5" s="1"/>
  <c r="C12" i="10" l="1"/>
  <c r="G11" i="10"/>
  <c r="C11" i="10"/>
  <c r="G10" i="10"/>
  <c r="C10" i="10"/>
  <c r="G9" i="10"/>
  <c r="C9" i="10"/>
  <c r="G8" i="10"/>
  <c r="C8" i="10"/>
  <c r="E7" i="10"/>
  <c r="C7" i="10"/>
  <c r="E6" i="10"/>
  <c r="C6" i="10"/>
  <c r="E5" i="10"/>
  <c r="C5" i="10"/>
  <c r="G4" i="10"/>
  <c r="E4" i="10"/>
</calcChain>
</file>

<file path=xl/sharedStrings.xml><?xml version="1.0" encoding="utf-8"?>
<sst xmlns="http://schemas.openxmlformats.org/spreadsheetml/2006/main" count="424" uniqueCount="307">
  <si>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</si>
  <si>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</si>
  <si>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</si>
  <si>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</si>
  <si>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</si>
  <si>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</si>
  <si>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</si>
  <si>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</si>
  <si>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</si>
  <si>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</si>
  <si>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</si>
  <si>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</si>
  <si>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</si>
  <si>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</si>
  <si>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</si>
  <si>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</si>
  <si>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</si>
  <si>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</si>
  <si>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</si>
  <si>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</si>
  <si>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</si>
  <si>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</si>
  <si>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</si>
  <si>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</si>
  <si>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</si>
  <si>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</si>
  <si>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</si>
  <si>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</si>
  <si>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</si>
  <si>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</si>
  <si>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</si>
  <si>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</si>
  <si>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</si>
  <si>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</si>
  <si>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</si>
  <si>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</si>
  <si>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</si>
  <si>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</si>
  <si>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</si>
  <si>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</si>
  <si>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</si>
  <si>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</si>
  <si>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</si>
  <si>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8-30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</si>
  <si>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</si>
  <si>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</si>
  <si>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</si>
  <si>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</si>
  <si>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</si>
  <si>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</si>
  <si>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</si>
  <si>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</si>
  <si>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</si>
  <si>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</si>
  <si>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</si>
  <si>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</si>
  <si>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</si>
  <si>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</si>
  <si>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</si>
  <si>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</si>
  <si>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</si>
  <si>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</si>
  <si>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</si>
  <si>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</si>
  <si>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</si>
  <si>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</si>
  <si>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</si>
  <si>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</si>
  <si>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</si>
  <si>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</si>
  <si>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</si>
  <si>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</si>
  <si>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</si>
  <si>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</si>
  <si>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</si>
  <si>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</si>
  <si>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</si>
  <si>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</si>
  <si>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</si>
  <si>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</si>
  <si>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</si>
  <si>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</si>
  <si>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</si>
  <si>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</si>
  <si>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</si>
  <si>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</si>
  <si>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</si>
  <si>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</si>
  <si>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</si>
  <si>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</si>
  <si>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</si>
  <si>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</si>
  <si>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</si>
  <si>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</si>
  <si>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</si>
  <si>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</si>
  <si>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</si>
  <si>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</si>
  <si>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</si>
  <si>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</si>
  <si>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</si>
  <si>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</si>
  <si>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</si>
  <si>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</si>
  <si>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</si>
  <si>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</si>
  <si>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</si>
  <si>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</si>
  <si>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</si>
  <si>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</si>
  <si>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</si>
  <si>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</si>
  <si>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</si>
  <si>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</si>
  <si>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</si>
  <si>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</si>
  <si>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</si>
  <si>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</si>
  <si>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</si>
  <si>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</si>
  <si>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</si>
  <si>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</si>
  <si>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</si>
  <si>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</si>
  <si>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</si>
  <si>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</si>
  <si>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</si>
  <si>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</si>
  <si>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</si>
  <si>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</si>
  <si>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</si>
  <si>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</si>
  <si>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</si>
  <si>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</si>
  <si>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</si>
  <si>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</si>
  <si>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</si>
  <si>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</si>
  <si>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</si>
  <si>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</si>
  <si>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</si>
  <si>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</si>
  <si>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</si>
  <si>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</si>
  <si>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</si>
  <si>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</si>
  <si>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</si>
  <si>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</si>
  <si>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</si>
  <si>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</si>
  <si>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</si>
  <si>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</si>
  <si>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</si>
  <si>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</si>
  <si>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</si>
  <si>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</si>
  <si>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</si>
  <si>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</si>
  <si>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</si>
  <si>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</si>
  <si>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</si>
  <si>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</si>
  <si>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</si>
  <si>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</si>
  <si>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</si>
  <si>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</si>
  <si>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</si>
  <si>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</si>
  <si>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</si>
  <si>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</si>
  <si>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</si>
  <si>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</si>
  <si>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</si>
  <si>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</si>
  <si>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</si>
  <si>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</si>
  <si>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</si>
  <si>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</si>
  <si>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</si>
  <si>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</si>
  <si>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</si>
  <si>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</si>
  <si>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</si>
  <si>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</si>
  <si>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</si>
  <si>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</si>
  <si>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</si>
  <si>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</si>
  <si>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</si>
  <si>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</si>
  <si>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</si>
  <si>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</si>
  <si>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</si>
  <si>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</si>
  <si>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Kreditlərin, o cümlədən, vaxtı keçmiş kreditlərin iqtisadi rayonlar üzrə bölgüsü</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</si>
  <si>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</si>
  <si>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</si>
  <si>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</si>
  <si>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</si>
  <si>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</si>
  <si>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</si>
  <si>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</si>
  <si>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</si>
  <si>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</si>
  <si>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</si>
  <si>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</si>
  <si>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</si>
  <si>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</si>
  <si>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</si>
  <si>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</si>
  <si>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</si>
  <si>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</si>
  <si>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</si>
  <si>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</si>
  <si>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</si>
  <si>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</si>
  <si>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</si>
  <si>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</si>
  <si>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</si>
  <si>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</si>
  <si>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</si>
  <si>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</si>
  <si>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</si>
  <si>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</si>
  <si>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</si>
  <si>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</si>
  <si>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</si>
  <si>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</si>
  <si>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</si>
  <si>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</si>
  <si>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</si>
  <si>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</si>
  <si>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</si>
  <si>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</si>
  <si>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</si>
  <si>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</si>
  <si>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</si>
  <si>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</si>
  <si>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</si>
  <si>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</si>
  <si>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</si>
  <si>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</si>
  <si>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</si>
  <si>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</si>
  <si>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</si>
  <si>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</si>
  <si>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</si>
  <si>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</si>
  <si>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</si>
  <si>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</si>
  <si>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</si>
  <si>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</si>
  <si>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</si>
  <si>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</si>
  <si>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</si>
  <si>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</si>
  <si>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</si>
  <si>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</si>
  <si>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</si>
  <si>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</si>
  <si>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</si>
  <si>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</si>
  <si>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</si>
  <si>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</si>
  <si>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</si>
  <si>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</si>
  <si>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</si>
  <si>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</si>
  <si>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</si>
  <si>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</si>
  <si>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</si>
  <si>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</si>
  <si>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</si>
  <si>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</si>
  <si>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</si>
  <si>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</si>
  <si>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</si>
  <si>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</si>
  <si>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</si>
  <si>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</si>
  <si>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</si>
  <si>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</si>
  <si>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</si>
  <si>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</si>
  <si>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</si>
  <si>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</si>
  <si>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</si>
  <si>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</si>
  <si>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</si>
  <si>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</si>
  <si>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</si>
  <si>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</si>
  <si>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</si>
  <si>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</si>
  <si>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</si>
  <si>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</si>
  <si>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</si>
  <si>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şəxslərlə bağlanılmış bütün əqdlər</t>
  </si>
  <si>
    <t>Aidiyyəti şəxs</t>
  </si>
  <si>
    <t>Fiziki şəxs</t>
  </si>
  <si>
    <t>Hüquqi şəxs</t>
  </si>
  <si>
    <t>Ad</t>
  </si>
  <si>
    <t>Soyad</t>
  </si>
  <si>
    <t>Ata adı</t>
  </si>
  <si>
    <t>VÖEN</t>
  </si>
  <si>
    <t>AZN ekv.</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</si>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</sst>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0"/>
    <numFmt numFmtId="166" formatCode="_(* #,##0_);_(* \(#,##0\);_(* &quot;-&quot;??_);_(@_)"/>
    <numFmt numFmtId="167" formatCode="_-* #,##0_-;\-* #,##0_-;_-* &quot;-&quot;??_-;_-@_-"/>
    <numFmt numFmtId="168" formatCode="_-* #,##0.00\ _₽_-;\-* #,##0.00\ _₽_-;_-* &quot;-&quot;??\ _₽_-;_-@_-"/>
    <numFmt numFmtId="169" formatCode="0.00_);\(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cellStyleXfs>
  <cellXfs count="206">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4"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4"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164"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164"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164" fontId="12" fillId="3" borderId="9" xfId="3" applyFont="1" applyFill="1" applyBorder="1" applyAlignment="1" applyProtection="1">
      <alignment horizontal="right" vertical="center" wrapText="1"/>
    </xf>
    <xf numFmtId="164"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7" fontId="0" fillId="0" borderId="0" xfId="3" applyNumberFormat="1" applyFont="1" applyFill="1"/>
    <xf numFmtId="168"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5"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4"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4"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4"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43" fontId="3" fillId="0" borderId="1" xfId="1" applyFont="1" applyFill="1" applyBorder="1" applyAlignment="1">
      <alignment horizontal="center" vertical="center" wrapText="1"/>
    </xf>
    <xf numFmtId="43" fontId="8" fillId="0" borderId="1" xfId="1" applyFont="1" applyFill="1" applyBorder="1" applyAlignment="1">
      <alignment vertical="center"/>
    </xf>
    <xf numFmtId="4" fontId="9" fillId="0" borderId="1" xfId="1" applyNumberFormat="1" applyFont="1" applyFill="1" applyBorder="1" applyAlignment="1">
      <alignment vertical="center"/>
    </xf>
    <xf numFmtId="43"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6" fontId="7" fillId="0" borderId="1" xfId="1" applyNumberFormat="1" applyFont="1" applyFill="1" applyBorder="1" applyAlignment="1">
      <alignment vertical="center"/>
    </xf>
    <xf numFmtId="166" fontId="4" fillId="0" borderId="1" xfId="1" applyNumberFormat="1" applyFont="1" applyFill="1" applyBorder="1" applyAlignment="1">
      <alignment vertical="center"/>
    </xf>
    <xf numFmtId="166" fontId="4" fillId="0" borderId="1" xfId="1" applyNumberFormat="1" applyFont="1" applyFill="1" applyBorder="1" applyAlignment="1">
      <alignment vertical="center" wrapText="1"/>
    </xf>
    <xf numFmtId="0" fontId="3" fillId="0" borderId="0" xfId="0" applyFont="1"/>
    <xf numFmtId="166" fontId="5" fillId="0" borderId="1" xfId="1" applyNumberFormat="1" applyFont="1" applyFill="1" applyBorder="1" applyAlignment="1">
      <alignment vertical="center"/>
    </xf>
    <xf numFmtId="166"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6" fontId="5" fillId="0" borderId="1" xfId="0" applyNumberFormat="1" applyFont="1" applyFill="1" applyBorder="1" applyAlignment="1">
      <alignment vertical="center"/>
    </xf>
    <xf numFmtId="164"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164" fontId="0" fillId="0" borderId="1" xfId="3" applyFont="1" applyFill="1" applyBorder="1"/>
    <xf numFmtId="4" fontId="2" fillId="0" borderId="1" xfId="2" applyNumberFormat="1" applyFont="1" applyFill="1" applyBorder="1"/>
    <xf numFmtId="164" fontId="0" fillId="0" borderId="1" xfId="3" applyFont="1" applyFill="1" applyBorder="1" applyAlignment="1">
      <alignment horizontal="center"/>
    </xf>
    <xf numFmtId="164" fontId="12" fillId="0" borderId="4" xfId="3" applyFont="1" applyFill="1" applyBorder="1" applyAlignment="1" applyProtection="1">
      <alignment horizontal="right" vertical="center" wrapText="1"/>
    </xf>
    <xf numFmtId="164" fontId="15" fillId="0" borderId="1" xfId="3" applyFont="1" applyFill="1" applyBorder="1" applyAlignment="1" applyProtection="1">
      <alignment horizontal="right" vertical="top" wrapText="1"/>
      <protection locked="0"/>
    </xf>
    <xf numFmtId="164" fontId="15" fillId="0" borderId="4" xfId="3" applyFont="1" applyFill="1" applyBorder="1" applyAlignment="1" applyProtection="1">
      <alignment horizontal="right" vertical="top" wrapText="1"/>
      <protection locked="0"/>
    </xf>
    <xf numFmtId="164" fontId="12" fillId="0" borderId="1" xfId="3" applyFont="1" applyFill="1" applyBorder="1" applyAlignment="1" applyProtection="1">
      <alignment horizontal="right" vertical="top" wrapText="1"/>
      <protection locked="0"/>
    </xf>
    <xf numFmtId="167" fontId="12" fillId="0" borderId="1" xfId="3" applyNumberFormat="1" applyFont="1" applyFill="1" applyBorder="1" applyAlignment="1">
      <alignment horizontal="center" vertical="center" wrapText="1"/>
    </xf>
    <xf numFmtId="164" fontId="12" fillId="0" borderId="1" xfId="3"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164" fontId="12"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top" wrapText="1"/>
      <protection locked="0"/>
    </xf>
    <xf numFmtId="164"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6" fontId="0" fillId="0" borderId="0" xfId="0" applyNumberFormat="1"/>
    <xf numFmtId="43" fontId="7" fillId="0" borderId="1" xfId="1" applyNumberFormat="1" applyFont="1" applyFill="1" applyBorder="1" applyAlignment="1">
      <alignment vertical="center"/>
    </xf>
    <xf numFmtId="43" fontId="0" fillId="0" borderId="0" xfId="0" applyNumberFormat="1" applyFont="1" applyFill="1"/>
    <xf numFmtId="43" fontId="3" fillId="0" borderId="0" xfId="0" applyNumberFormat="1" applyFont="1" applyFill="1"/>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6"/>
  <sheetViews>
    <sheetView workbookViewId="0">
      <selection activeCell="B15" sqref="B15:I19"/>
    </sheetView>
  </sheetViews>
  <sheetFormatPr defaultRowHeight="15" x14ac:dyDescent="0.25"/>
  <cols>
    <col min="1" max="1" width="21.5703125" style="3" customWidth="1"/>
    <col min="2" max="2" width="12.5703125" style="3" bestFit="1" customWidth="1"/>
    <col min="3" max="8" width="13.7109375" style="3" customWidth="1"/>
    <col min="9" max="9" width="19.140625" style="3" customWidth="1"/>
    <col min="10" max="10" width="11.5703125" style="3" bestFit="1" customWidth="1"/>
    <col min="11" max="11" width="11.42578125" style="3" customWidth="1"/>
    <col min="12" max="12" width="11" style="3" customWidth="1"/>
    <col min="13" max="13" width="11.7109375" style="3" customWidth="1"/>
    <col min="14" max="15" width="13.28515625" style="3" customWidth="1"/>
    <col min="16" max="16" width="13.5703125" style="3" customWidth="1"/>
    <col min="17" max="17" width="11.7109375" style="3" bestFit="1" customWidth="1"/>
    <col min="18" max="16384" width="9.140625" style="3"/>
  </cols>
  <sheetData>
    <row r="1" spans="1:17" ht="26.25" customHeight="1" x14ac:dyDescent="0.25">
      <c r="A1" s="162" t="s">
        <v>6</v>
      </c>
      <c r="B1" s="162"/>
      <c r="C1" s="162"/>
      <c r="D1" s="162"/>
      <c r="E1" s="162"/>
      <c r="F1" s="162"/>
      <c r="G1" s="162"/>
      <c r="H1" s="162"/>
      <c r="I1" s="162"/>
      <c r="J1" s="162"/>
      <c r="K1" s="162"/>
      <c r="L1" s="162"/>
      <c r="M1" s="162"/>
      <c r="N1" s="162"/>
      <c r="O1" s="162"/>
      <c r="P1" s="162"/>
    </row>
    <row r="2" spans="1:17" x14ac:dyDescent="0.25">
      <c r="A2" s="4" t="s">
        <v>7</v>
      </c>
      <c r="B2" s="5"/>
      <c r="C2" s="6"/>
      <c r="D2" s="6"/>
      <c r="E2" s="12"/>
      <c r="F2" s="12"/>
      <c r="G2" s="12"/>
      <c r="H2" s="12"/>
      <c r="I2" s="12"/>
      <c r="J2" s="12"/>
      <c r="K2" s="12"/>
      <c r="L2" s="12"/>
      <c r="M2" s="12"/>
      <c r="N2" s="12"/>
      <c r="O2" s="163" t="s">
        <v>0</v>
      </c>
      <c r="P2" s="163"/>
    </row>
    <row r="3" spans="1:17" x14ac:dyDescent="0.25">
      <c r="A3" s="164" t="s">
        <v>8</v>
      </c>
      <c r="B3" s="164" t="s">
        <v>9</v>
      </c>
      <c r="C3" s="164" t="s">
        <v>10</v>
      </c>
      <c r="D3" s="164"/>
      <c r="E3" s="164"/>
      <c r="F3" s="164"/>
      <c r="G3" s="164"/>
      <c r="H3" s="164"/>
      <c r="I3" s="164"/>
      <c r="J3" s="164"/>
      <c r="K3" s="164"/>
      <c r="L3" s="164"/>
      <c r="M3" s="164"/>
      <c r="N3" s="164"/>
      <c r="O3" s="164"/>
      <c r="P3" s="164"/>
    </row>
    <row r="4" spans="1:17" x14ac:dyDescent="0.25">
      <c r="A4" s="164"/>
      <c r="B4" s="164"/>
      <c r="C4" s="164" t="s">
        <v>11</v>
      </c>
      <c r="D4" s="164" t="s">
        <v>12</v>
      </c>
      <c r="E4" s="164"/>
      <c r="F4" s="164"/>
      <c r="G4" s="164"/>
      <c r="H4" s="164"/>
      <c r="I4" s="164"/>
      <c r="J4" s="164"/>
      <c r="K4" s="164"/>
      <c r="L4" s="164"/>
      <c r="M4" s="164"/>
      <c r="N4" s="164"/>
      <c r="O4" s="164"/>
      <c r="P4" s="164"/>
    </row>
    <row r="5" spans="1:17" ht="30" x14ac:dyDescent="0.25">
      <c r="A5" s="164"/>
      <c r="B5" s="164"/>
      <c r="C5" s="164"/>
      <c r="D5" s="7" t="s">
        <v>13</v>
      </c>
      <c r="E5" s="7" t="s">
        <v>14</v>
      </c>
      <c r="F5" s="7" t="s">
        <v>15</v>
      </c>
      <c r="G5" s="7" t="s">
        <v>16</v>
      </c>
      <c r="H5" s="7" t="s">
        <v>17</v>
      </c>
      <c r="I5" s="7" t="s">
        <v>18</v>
      </c>
      <c r="J5" s="7" t="s">
        <v>19</v>
      </c>
      <c r="K5" s="7" t="s">
        <v>20</v>
      </c>
      <c r="L5" s="7" t="s">
        <v>21</v>
      </c>
      <c r="M5" s="7" t="s">
        <v>22</v>
      </c>
      <c r="N5" s="7" t="s">
        <v>23</v>
      </c>
      <c r="O5" s="7" t="s">
        <v>24</v>
      </c>
      <c r="P5" s="7" t="s">
        <v>25</v>
      </c>
    </row>
    <row r="6" spans="1:17" ht="30" x14ac:dyDescent="0.25">
      <c r="A6" s="8" t="s">
        <v>26</v>
      </c>
      <c r="B6" s="123">
        <v>1821222.49</v>
      </c>
      <c r="C6" s="123">
        <v>1726781.41</v>
      </c>
      <c r="D6" s="123">
        <v>50621.060000000005</v>
      </c>
      <c r="E6" s="123">
        <v>5756.04</v>
      </c>
      <c r="F6" s="123">
        <v>2863.83</v>
      </c>
      <c r="G6" s="123">
        <v>2115.84</v>
      </c>
      <c r="H6" s="123">
        <v>1385.49</v>
      </c>
      <c r="I6" s="123">
        <v>1299.54</v>
      </c>
      <c r="J6" s="123">
        <v>1292.1500000000001</v>
      </c>
      <c r="K6" s="123">
        <v>904.64</v>
      </c>
      <c r="L6" s="123">
        <v>948.21</v>
      </c>
      <c r="M6" s="123">
        <v>1127.77</v>
      </c>
      <c r="N6" s="123">
        <v>1120.77</v>
      </c>
      <c r="O6" s="123">
        <v>955.72</v>
      </c>
      <c r="P6" s="123">
        <v>24050.02</v>
      </c>
    </row>
    <row r="7" spans="1:17" x14ac:dyDescent="0.25">
      <c r="A7" s="9" t="s">
        <v>27</v>
      </c>
      <c r="B7" s="123">
        <v>433891.57</v>
      </c>
      <c r="C7" s="124">
        <v>413529.98000000004</v>
      </c>
      <c r="D7" s="124">
        <v>3091.9300000000062</v>
      </c>
      <c r="E7" s="124">
        <v>16.379999999999768</v>
      </c>
      <c r="F7" s="124">
        <v>60.459999999999553</v>
      </c>
      <c r="G7" s="124">
        <v>1.4210854715202004E-13</v>
      </c>
      <c r="H7" s="124">
        <v>7.2830630415410269E-14</v>
      </c>
      <c r="I7" s="124">
        <v>0</v>
      </c>
      <c r="J7" s="124">
        <v>2.0961010704922955E-13</v>
      </c>
      <c r="K7" s="124">
        <v>0</v>
      </c>
      <c r="L7" s="124">
        <v>0</v>
      </c>
      <c r="M7" s="124">
        <v>0</v>
      </c>
      <c r="N7" s="124">
        <v>0</v>
      </c>
      <c r="O7" s="124">
        <v>0</v>
      </c>
      <c r="P7" s="124">
        <v>17192.82</v>
      </c>
      <c r="Q7" s="10"/>
    </row>
    <row r="8" spans="1:17" x14ac:dyDescent="0.25">
      <c r="A8" s="9" t="s">
        <v>28</v>
      </c>
      <c r="B8" s="123">
        <v>1334789.9099999999</v>
      </c>
      <c r="C8" s="124">
        <v>1262863.3899999999</v>
      </c>
      <c r="D8" s="124">
        <v>46580.78</v>
      </c>
      <c r="E8" s="124">
        <v>4815.34</v>
      </c>
      <c r="F8" s="124">
        <v>2618.3500000000004</v>
      </c>
      <c r="G8" s="124">
        <v>2068.75</v>
      </c>
      <c r="H8" s="124">
        <v>1383.07</v>
      </c>
      <c r="I8" s="124">
        <v>1299.54</v>
      </c>
      <c r="J8" s="124">
        <v>1276.3799999999999</v>
      </c>
      <c r="K8" s="124">
        <v>904.64</v>
      </c>
      <c r="L8" s="124">
        <v>948.21</v>
      </c>
      <c r="M8" s="124">
        <v>1127.77</v>
      </c>
      <c r="N8" s="124">
        <v>1120.77</v>
      </c>
      <c r="O8" s="124">
        <v>955.72</v>
      </c>
      <c r="P8" s="124">
        <v>6827.2</v>
      </c>
    </row>
    <row r="9" spans="1:17" x14ac:dyDescent="0.25">
      <c r="A9" s="11" t="s">
        <v>29</v>
      </c>
      <c r="B9" s="123">
        <v>52541.009999999987</v>
      </c>
      <c r="C9" s="124">
        <v>50388.04</v>
      </c>
      <c r="D9" s="124">
        <v>948.35</v>
      </c>
      <c r="E9" s="124">
        <v>924.32</v>
      </c>
      <c r="F9" s="124">
        <v>185.02</v>
      </c>
      <c r="G9" s="124">
        <v>47.09</v>
      </c>
      <c r="H9" s="124">
        <v>2.42</v>
      </c>
      <c r="I9" s="124">
        <v>0</v>
      </c>
      <c r="J9" s="124">
        <v>15.77</v>
      </c>
      <c r="K9" s="124">
        <v>0</v>
      </c>
      <c r="L9" s="124">
        <v>0</v>
      </c>
      <c r="M9" s="124">
        <v>0</v>
      </c>
      <c r="N9" s="124">
        <v>0</v>
      </c>
      <c r="O9" s="124">
        <v>0</v>
      </c>
      <c r="P9" s="124">
        <v>30</v>
      </c>
    </row>
    <row r="10" spans="1:17" x14ac:dyDescent="0.25">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7" x14ac:dyDescent="0.25">
      <c r="A11" s="12"/>
      <c r="B11" s="10"/>
      <c r="C11" s="10"/>
      <c r="D11" s="10"/>
      <c r="E11" s="10"/>
      <c r="F11" s="10"/>
      <c r="G11" s="10"/>
      <c r="H11" s="10"/>
      <c r="I11" s="10"/>
      <c r="J11" s="10"/>
      <c r="K11" s="10"/>
      <c r="L11" s="10"/>
      <c r="M11" s="10"/>
      <c r="N11" s="10"/>
      <c r="O11" s="10"/>
      <c r="P11" s="10"/>
    </row>
    <row r="12" spans="1:17" x14ac:dyDescent="0.25">
      <c r="A12" s="13" t="s">
        <v>31</v>
      </c>
    </row>
    <row r="13" spans="1:17" x14ac:dyDescent="0.25">
      <c r="A13" s="14"/>
      <c r="I13" s="15" t="s">
        <v>0</v>
      </c>
    </row>
    <row r="14" spans="1:17" ht="45" x14ac:dyDescent="0.25">
      <c r="A14" s="7" t="s">
        <v>8</v>
      </c>
      <c r="B14" s="7" t="s">
        <v>9</v>
      </c>
      <c r="C14" s="7" t="s">
        <v>32</v>
      </c>
      <c r="D14" s="7" t="s">
        <v>33</v>
      </c>
      <c r="E14" s="7" t="s">
        <v>34</v>
      </c>
      <c r="F14" s="7" t="s">
        <v>35</v>
      </c>
      <c r="G14" s="7" t="s">
        <v>36</v>
      </c>
      <c r="H14" s="7" t="s">
        <v>37</v>
      </c>
      <c r="I14" s="7" t="s">
        <v>38</v>
      </c>
    </row>
    <row r="15" spans="1:17" ht="30" x14ac:dyDescent="0.25">
      <c r="A15" s="8" t="s">
        <v>26</v>
      </c>
      <c r="B15" s="125">
        <v>1821222.49</v>
      </c>
      <c r="C15" s="126">
        <v>1541200.0999999996</v>
      </c>
      <c r="D15" s="126">
        <v>6354.27</v>
      </c>
      <c r="E15" s="126">
        <v>0</v>
      </c>
      <c r="F15" s="126">
        <v>116931.56999999999</v>
      </c>
      <c r="G15" s="126">
        <v>194382.85</v>
      </c>
      <c r="H15" s="126">
        <v>0</v>
      </c>
      <c r="I15" s="126">
        <v>0</v>
      </c>
      <c r="J15" s="16"/>
    </row>
    <row r="16" spans="1:17" x14ac:dyDescent="0.25">
      <c r="A16" s="9" t="s">
        <v>27</v>
      </c>
      <c r="B16" s="127">
        <v>433891.57</v>
      </c>
      <c r="C16" s="128">
        <v>85931.13</v>
      </c>
      <c r="D16" s="128">
        <v>13172.24</v>
      </c>
      <c r="E16" s="128">
        <v>0</v>
      </c>
      <c r="F16" s="128">
        <v>66204.39</v>
      </c>
      <c r="G16" s="128">
        <v>194382.89</v>
      </c>
      <c r="H16" s="128">
        <v>0</v>
      </c>
      <c r="I16" s="128">
        <v>0</v>
      </c>
    </row>
    <row r="17" spans="1:9" x14ac:dyDescent="0.25">
      <c r="A17" s="9" t="s">
        <v>28</v>
      </c>
      <c r="B17" s="127">
        <v>1334789.9099999999</v>
      </c>
      <c r="C17" s="128">
        <v>1455268.9699999997</v>
      </c>
      <c r="D17" s="128">
        <v>13857.97</v>
      </c>
      <c r="E17" s="128">
        <v>0</v>
      </c>
      <c r="F17" s="128">
        <v>6067.6900000000005</v>
      </c>
      <c r="G17" s="128">
        <v>0</v>
      </c>
      <c r="H17" s="128">
        <v>0</v>
      </c>
      <c r="I17" s="128">
        <v>0</v>
      </c>
    </row>
    <row r="18" spans="1:9" x14ac:dyDescent="0.25">
      <c r="A18" s="11" t="s">
        <v>29</v>
      </c>
      <c r="B18" s="127">
        <v>52541.009999999987</v>
      </c>
      <c r="C18" s="128">
        <v>0</v>
      </c>
      <c r="D18" s="128">
        <v>0</v>
      </c>
      <c r="E18" s="128">
        <v>0</v>
      </c>
      <c r="F18" s="128">
        <v>44659.64</v>
      </c>
      <c r="G18" s="128">
        <v>0</v>
      </c>
      <c r="H18" s="128">
        <v>0</v>
      </c>
      <c r="I18" s="128">
        <v>0</v>
      </c>
    </row>
    <row r="19" spans="1:9" x14ac:dyDescent="0.25">
      <c r="A19" s="11" t="s">
        <v>30</v>
      </c>
      <c r="B19" s="127">
        <v>0</v>
      </c>
      <c r="C19" s="128">
        <v>0</v>
      </c>
      <c r="D19" s="128">
        <v>0</v>
      </c>
      <c r="E19" s="128">
        <v>0</v>
      </c>
      <c r="F19" s="128">
        <v>0</v>
      </c>
      <c r="G19" s="128">
        <v>0</v>
      </c>
      <c r="H19" s="128">
        <v>0</v>
      </c>
      <c r="I19" s="128">
        <v>0</v>
      </c>
    </row>
    <row r="22" spans="1:9" x14ac:dyDescent="0.25">
      <c r="C22" s="17"/>
    </row>
    <row r="23" spans="1:9" x14ac:dyDescent="0.25">
      <c r="B23" s="10"/>
      <c r="C23" s="16"/>
      <c r="F23" s="17"/>
    </row>
    <row r="24" spans="1:9" x14ac:dyDescent="0.25">
      <c r="E24" s="10"/>
      <c r="F24" s="17"/>
    </row>
    <row r="26" spans="1:9" x14ac:dyDescent="0.25">
      <c r="E26" s="10"/>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topLeftCell="A61" zoomScaleNormal="100" zoomScaleSheetLayoutView="100" workbookViewId="0">
      <selection activeCell="B44" sqref="B44:D90"/>
    </sheetView>
  </sheetViews>
  <sheetFormatPr defaultColWidth="9.140625" defaultRowHeight="15" x14ac:dyDescent="0.25"/>
  <cols>
    <col min="1" max="1" width="61" style="101" customWidth="1"/>
    <col min="2" max="2" width="16.7109375" style="101" customWidth="1"/>
    <col min="3" max="3" width="13.5703125" style="101" customWidth="1"/>
    <col min="4" max="4" width="16.7109375" style="101" customWidth="1"/>
    <col min="5" max="5" width="13.28515625" style="102" bestFit="1" customWidth="1"/>
    <col min="6" max="6" width="61.42578125" style="101" customWidth="1"/>
    <col min="7" max="7" width="10.5703125" style="101" bestFit="1" customWidth="1"/>
    <col min="8" max="16384" width="9.140625" style="101"/>
  </cols>
  <sheetData>
    <row r="1" spans="1:8" ht="27" customHeight="1" x14ac:dyDescent="0.25">
      <c r="A1" s="197" t="s">
        <v>218</v>
      </c>
      <c r="B1" s="197"/>
      <c r="C1" s="197"/>
      <c r="D1" s="197"/>
    </row>
    <row r="2" spans="1:8" s="104" customFormat="1" x14ac:dyDescent="0.25">
      <c r="A2" s="198" t="s">
        <v>130</v>
      </c>
      <c r="B2" s="198"/>
      <c r="C2" s="198"/>
      <c r="D2" s="198"/>
      <c r="E2" s="120"/>
    </row>
    <row r="3" spans="1:8" x14ac:dyDescent="0.25">
      <c r="A3" s="103" t="s">
        <v>219</v>
      </c>
      <c r="B3" s="199" t="s">
        <v>220</v>
      </c>
      <c r="C3" s="200"/>
      <c r="D3" s="201"/>
      <c r="F3" s="104"/>
    </row>
    <row r="4" spans="1:8" x14ac:dyDescent="0.25">
      <c r="A4" s="103"/>
      <c r="B4" s="103"/>
      <c r="C4" s="105"/>
      <c r="D4" s="78"/>
      <c r="F4" s="104"/>
    </row>
    <row r="5" spans="1:8" ht="30" x14ac:dyDescent="0.25">
      <c r="A5" s="105"/>
      <c r="B5" s="106" t="s">
        <v>221</v>
      </c>
      <c r="C5" s="106" t="s">
        <v>222</v>
      </c>
      <c r="D5" s="106" t="s">
        <v>223</v>
      </c>
      <c r="F5" s="104"/>
    </row>
    <row r="6" spans="1:8" ht="30" x14ac:dyDescent="0.25">
      <c r="A6" s="107" t="s">
        <v>224</v>
      </c>
      <c r="B6" s="152">
        <v>0</v>
      </c>
      <c r="C6" s="152">
        <v>0</v>
      </c>
      <c r="D6" s="153">
        <v>537732.67000000004</v>
      </c>
      <c r="F6" s="104"/>
    </row>
    <row r="7" spans="1:8" ht="16.5" customHeight="1" x14ac:dyDescent="0.25">
      <c r="A7" s="107" t="s">
        <v>225</v>
      </c>
      <c r="B7" s="152">
        <v>0</v>
      </c>
      <c r="C7" s="152">
        <v>0</v>
      </c>
      <c r="D7" s="153">
        <v>630463.62</v>
      </c>
      <c r="F7" s="104"/>
      <c r="H7" s="102"/>
    </row>
    <row r="8" spans="1:8" x14ac:dyDescent="0.25">
      <c r="A8" s="107" t="s">
        <v>226</v>
      </c>
      <c r="B8" s="152">
        <v>0</v>
      </c>
      <c r="C8" s="152">
        <v>0</v>
      </c>
      <c r="D8" s="153">
        <v>76601.36</v>
      </c>
      <c r="F8" s="104"/>
      <c r="H8" s="102"/>
    </row>
    <row r="9" spans="1:8" x14ac:dyDescent="0.25">
      <c r="A9" s="107" t="s">
        <v>227</v>
      </c>
      <c r="B9" s="152">
        <v>0</v>
      </c>
      <c r="C9" s="152">
        <v>0</v>
      </c>
      <c r="D9" s="152">
        <v>12647.31</v>
      </c>
      <c r="F9" s="104"/>
      <c r="H9" s="102"/>
    </row>
    <row r="10" spans="1:8" ht="12.75" customHeight="1" x14ac:dyDescent="0.25">
      <c r="A10" s="108" t="s">
        <v>228</v>
      </c>
      <c r="B10" s="152">
        <v>0</v>
      </c>
      <c r="C10" s="152">
        <v>0</v>
      </c>
      <c r="D10" s="152">
        <v>63954.049999999996</v>
      </c>
      <c r="F10" s="104"/>
      <c r="H10" s="102"/>
    </row>
    <row r="11" spans="1:8" ht="12.75" customHeight="1" x14ac:dyDescent="0.25">
      <c r="A11" s="107" t="s">
        <v>229</v>
      </c>
      <c r="B11" s="153">
        <v>357000</v>
      </c>
      <c r="C11" s="152">
        <v>0</v>
      </c>
      <c r="D11" s="152">
        <v>0</v>
      </c>
      <c r="F11" s="104"/>
      <c r="H11" s="102"/>
    </row>
    <row r="12" spans="1:8" ht="12.75" customHeight="1" x14ac:dyDescent="0.25">
      <c r="A12" s="107" t="s">
        <v>227</v>
      </c>
      <c r="B12" s="152">
        <v>0</v>
      </c>
      <c r="C12" s="152">
        <v>0</v>
      </c>
      <c r="D12" s="152">
        <v>0</v>
      </c>
      <c r="F12" s="104"/>
      <c r="H12" s="102"/>
    </row>
    <row r="13" spans="1:8" ht="12.75" customHeight="1" x14ac:dyDescent="0.25">
      <c r="A13" s="108" t="s">
        <v>228</v>
      </c>
      <c r="B13" s="153">
        <v>357000</v>
      </c>
      <c r="C13" s="152">
        <v>0</v>
      </c>
      <c r="D13" s="152">
        <v>0</v>
      </c>
      <c r="F13" s="104"/>
      <c r="H13" s="102"/>
    </row>
    <row r="14" spans="1:8" ht="12.75" customHeight="1" x14ac:dyDescent="0.25">
      <c r="A14" s="107" t="s">
        <v>230</v>
      </c>
      <c r="B14" s="153">
        <f>B15</f>
        <v>293210.66000000003</v>
      </c>
      <c r="C14" s="152">
        <v>0</v>
      </c>
      <c r="D14" s="152">
        <v>0</v>
      </c>
      <c r="F14" s="104"/>
      <c r="H14" s="102"/>
    </row>
    <row r="15" spans="1:8" ht="30" x14ac:dyDescent="0.25">
      <c r="A15" s="107" t="s">
        <v>231</v>
      </c>
      <c r="B15" s="152">
        <f>B16+B17</f>
        <v>293210.66000000003</v>
      </c>
      <c r="C15" s="152">
        <v>0</v>
      </c>
      <c r="D15" s="152">
        <v>0</v>
      </c>
      <c r="F15" s="104"/>
      <c r="H15" s="102"/>
    </row>
    <row r="16" spans="1:8" ht="12.75" customHeight="1" x14ac:dyDescent="0.25">
      <c r="A16" s="109" t="s">
        <v>232</v>
      </c>
      <c r="B16" s="152">
        <v>145686.93</v>
      </c>
      <c r="C16" s="152">
        <v>0</v>
      </c>
      <c r="D16" s="152">
        <v>0</v>
      </c>
      <c r="F16" s="104"/>
      <c r="H16" s="102"/>
    </row>
    <row r="17" spans="1:8" ht="12.75" customHeight="1" x14ac:dyDescent="0.25">
      <c r="A17" s="109" t="s">
        <v>233</v>
      </c>
      <c r="B17" s="152">
        <v>147523.73000000001</v>
      </c>
      <c r="C17" s="152">
        <v>0</v>
      </c>
      <c r="D17" s="152">
        <v>0</v>
      </c>
      <c r="F17" s="104"/>
      <c r="H17" s="102"/>
    </row>
    <row r="18" spans="1:8" ht="12.75" customHeight="1" x14ac:dyDescent="0.25">
      <c r="A18" s="107" t="s">
        <v>234</v>
      </c>
      <c r="B18" s="152">
        <v>0</v>
      </c>
      <c r="C18" s="152">
        <v>0</v>
      </c>
      <c r="D18" s="152">
        <v>0</v>
      </c>
      <c r="F18" s="104"/>
      <c r="H18" s="102"/>
    </row>
    <row r="19" spans="1:8" ht="12.75" customHeight="1" x14ac:dyDescent="0.25">
      <c r="A19" s="109" t="s">
        <v>235</v>
      </c>
      <c r="B19" s="152">
        <v>0</v>
      </c>
      <c r="C19" s="152">
        <v>0</v>
      </c>
      <c r="D19" s="152">
        <v>0</v>
      </c>
      <c r="F19" s="104"/>
      <c r="H19" s="102"/>
    </row>
    <row r="20" spans="1:8" ht="12.75" customHeight="1" x14ac:dyDescent="0.25">
      <c r="A20" s="109" t="s">
        <v>236</v>
      </c>
      <c r="B20" s="152">
        <v>0</v>
      </c>
      <c r="C20" s="152">
        <v>0</v>
      </c>
      <c r="D20" s="152">
        <v>0</v>
      </c>
      <c r="F20" s="104"/>
      <c r="H20" s="102"/>
    </row>
    <row r="21" spans="1:8" ht="12.75" customHeight="1" x14ac:dyDescent="0.25">
      <c r="A21" s="107" t="s">
        <v>237</v>
      </c>
      <c r="B21" s="153">
        <v>0</v>
      </c>
      <c r="C21" s="152">
        <v>0</v>
      </c>
      <c r="D21" s="152">
        <v>0</v>
      </c>
      <c r="F21" s="104"/>
      <c r="H21" s="102"/>
    </row>
    <row r="22" spans="1:8" ht="12.75" customHeight="1" x14ac:dyDescent="0.25">
      <c r="A22" s="107" t="s">
        <v>238</v>
      </c>
      <c r="B22" s="153">
        <f>B23+B24</f>
        <v>455455.85999999993</v>
      </c>
      <c r="C22" s="152">
        <v>0</v>
      </c>
      <c r="D22" s="152">
        <v>0</v>
      </c>
      <c r="F22" s="104"/>
      <c r="H22" s="102"/>
    </row>
    <row r="23" spans="1:8" ht="12.75" customHeight="1" x14ac:dyDescent="0.25">
      <c r="A23" s="109" t="s">
        <v>239</v>
      </c>
      <c r="B23" s="152">
        <v>116758.29999999999</v>
      </c>
      <c r="C23" s="152">
        <v>0</v>
      </c>
      <c r="D23" s="152">
        <v>0</v>
      </c>
      <c r="F23" s="104"/>
      <c r="H23" s="102"/>
    </row>
    <row r="24" spans="1:8" ht="12.75" customHeight="1" x14ac:dyDescent="0.25">
      <c r="A24" s="109" t="s">
        <v>240</v>
      </c>
      <c r="B24" s="152">
        <v>338697.55999999994</v>
      </c>
      <c r="C24" s="152">
        <v>0</v>
      </c>
      <c r="D24" s="152">
        <v>0</v>
      </c>
      <c r="F24" s="104"/>
      <c r="H24" s="102"/>
    </row>
    <row r="25" spans="1:8" ht="12.75" customHeight="1" x14ac:dyDescent="0.25">
      <c r="A25" s="107" t="s">
        <v>241</v>
      </c>
      <c r="B25" s="153">
        <v>8500</v>
      </c>
      <c r="C25" s="152">
        <v>0</v>
      </c>
      <c r="D25" s="152">
        <v>0</v>
      </c>
      <c r="F25" s="104"/>
      <c r="H25" s="102"/>
    </row>
    <row r="26" spans="1:8" ht="12.75" customHeight="1" x14ac:dyDescent="0.25">
      <c r="A26" s="109" t="s">
        <v>242</v>
      </c>
      <c r="B26" s="152">
        <v>0</v>
      </c>
      <c r="C26" s="152">
        <v>0</v>
      </c>
      <c r="D26" s="152">
        <v>0</v>
      </c>
      <c r="F26" s="104"/>
      <c r="H26" s="102"/>
    </row>
    <row r="27" spans="1:8" ht="12.75" customHeight="1" x14ac:dyDescent="0.25">
      <c r="A27" s="109" t="s">
        <v>243</v>
      </c>
      <c r="B27" s="152">
        <v>8500</v>
      </c>
      <c r="C27" s="152">
        <v>0</v>
      </c>
      <c r="D27" s="152">
        <v>0</v>
      </c>
      <c r="F27" s="104"/>
      <c r="H27" s="102"/>
    </row>
    <row r="28" spans="1:8" x14ac:dyDescent="0.25">
      <c r="A28" s="107" t="s">
        <v>244</v>
      </c>
      <c r="B28" s="153">
        <f>B29</f>
        <v>145.32000000000002</v>
      </c>
      <c r="C28" s="152">
        <v>0</v>
      </c>
      <c r="D28" s="152">
        <v>0</v>
      </c>
      <c r="F28" s="104"/>
      <c r="H28" s="102"/>
    </row>
    <row r="29" spans="1:8" ht="12.75" customHeight="1" x14ac:dyDescent="0.25">
      <c r="A29" s="109" t="s">
        <v>245</v>
      </c>
      <c r="B29" s="152">
        <v>145.32000000000002</v>
      </c>
      <c r="C29" s="152">
        <v>0</v>
      </c>
      <c r="D29" s="152">
        <v>0</v>
      </c>
      <c r="F29" s="104"/>
      <c r="H29" s="102"/>
    </row>
    <row r="30" spans="1:8" ht="12.75" customHeight="1" x14ac:dyDescent="0.25">
      <c r="A30" s="109" t="s">
        <v>246</v>
      </c>
      <c r="B30" s="152">
        <v>0</v>
      </c>
      <c r="C30" s="152">
        <v>0</v>
      </c>
      <c r="D30" s="152">
        <v>0</v>
      </c>
      <c r="F30" s="104"/>
      <c r="H30" s="102"/>
    </row>
    <row r="31" spans="1:8" ht="12.75" customHeight="1" x14ac:dyDescent="0.25">
      <c r="A31" s="107" t="s">
        <v>247</v>
      </c>
      <c r="B31" s="153">
        <v>1777402.47</v>
      </c>
      <c r="C31" s="152">
        <v>0</v>
      </c>
      <c r="D31" s="152">
        <v>0</v>
      </c>
      <c r="F31" s="104"/>
      <c r="H31" s="102"/>
    </row>
    <row r="32" spans="1:8" ht="12.75" customHeight="1" x14ac:dyDescent="0.25">
      <c r="A32" s="107" t="s">
        <v>248</v>
      </c>
      <c r="B32" s="152">
        <v>0</v>
      </c>
      <c r="C32" s="152">
        <v>0</v>
      </c>
      <c r="D32" s="153">
        <v>56378.65</v>
      </c>
      <c r="F32" s="104"/>
      <c r="H32" s="102"/>
    </row>
    <row r="33" spans="1:8" ht="12.75" customHeight="1" x14ac:dyDescent="0.25">
      <c r="A33" s="107" t="s">
        <v>249</v>
      </c>
      <c r="B33" s="152" t="s">
        <v>250</v>
      </c>
      <c r="C33" s="152">
        <v>0</v>
      </c>
      <c r="D33" s="153">
        <v>1338.2249999999999</v>
      </c>
      <c r="F33" s="104"/>
      <c r="H33" s="102"/>
    </row>
    <row r="34" spans="1:8" ht="12.75" customHeight="1" x14ac:dyDescent="0.25">
      <c r="A34" s="107" t="s">
        <v>251</v>
      </c>
      <c r="B34" s="153">
        <v>0</v>
      </c>
      <c r="C34" s="152">
        <v>0</v>
      </c>
      <c r="D34" s="152">
        <v>500</v>
      </c>
      <c r="F34" s="104"/>
      <c r="H34" s="102"/>
    </row>
    <row r="35" spans="1:8" x14ac:dyDescent="0.25">
      <c r="A35" s="107" t="s">
        <v>252</v>
      </c>
      <c r="B35" s="153">
        <v>0</v>
      </c>
      <c r="C35" s="152">
        <v>0</v>
      </c>
      <c r="D35" s="152">
        <v>5570.42</v>
      </c>
      <c r="F35" s="104"/>
      <c r="H35" s="102"/>
    </row>
    <row r="36" spans="1:8" x14ac:dyDescent="0.25">
      <c r="A36" s="107" t="s">
        <v>253</v>
      </c>
      <c r="B36" s="154">
        <v>0</v>
      </c>
      <c r="C36" s="147">
        <v>0</v>
      </c>
      <c r="D36" s="147">
        <v>22839.987500000003</v>
      </c>
      <c r="F36" s="104"/>
      <c r="H36" s="102"/>
    </row>
    <row r="37" spans="1:8" ht="12.75" customHeight="1" x14ac:dyDescent="0.25">
      <c r="A37" s="107" t="s">
        <v>254</v>
      </c>
      <c r="B37" s="152">
        <v>0</v>
      </c>
      <c r="C37" s="152">
        <v>0</v>
      </c>
      <c r="D37" s="153">
        <v>217153.0575</v>
      </c>
      <c r="F37" s="104"/>
      <c r="H37" s="102"/>
    </row>
    <row r="38" spans="1:8" ht="12.75" customHeight="1" x14ac:dyDescent="0.25">
      <c r="A38" s="107" t="s">
        <v>255</v>
      </c>
      <c r="B38" s="153">
        <v>339452.47500000003</v>
      </c>
      <c r="C38" s="152">
        <v>0</v>
      </c>
      <c r="D38" s="152">
        <v>0</v>
      </c>
      <c r="F38" s="104"/>
      <c r="H38" s="102"/>
    </row>
    <row r="39" spans="1:8" ht="12.75" customHeight="1" x14ac:dyDescent="0.25">
      <c r="A39" s="110" t="s">
        <v>256</v>
      </c>
      <c r="B39" s="153">
        <v>2891714.31</v>
      </c>
      <c r="C39" s="153">
        <v>0</v>
      </c>
      <c r="D39" s="153">
        <v>1461950.7075</v>
      </c>
      <c r="G39" s="111"/>
      <c r="H39" s="111"/>
    </row>
    <row r="40" spans="1:8" ht="12.75" customHeight="1" x14ac:dyDescent="0.25">
      <c r="A40" s="112"/>
      <c r="B40" s="112"/>
    </row>
    <row r="41" spans="1:8" s="104" customFormat="1" ht="12.75" customHeight="1" x14ac:dyDescent="0.25">
      <c r="A41" s="198" t="s">
        <v>130</v>
      </c>
      <c r="B41" s="198"/>
      <c r="C41" s="198"/>
      <c r="D41" s="198"/>
      <c r="E41" s="120"/>
    </row>
    <row r="42" spans="1:8" s="112" customFormat="1" ht="12.75" customHeight="1" x14ac:dyDescent="0.25">
      <c r="A42" s="113" t="s">
        <v>257</v>
      </c>
      <c r="B42" s="199" t="s">
        <v>220</v>
      </c>
      <c r="C42" s="200"/>
      <c r="D42" s="201"/>
      <c r="E42" s="114"/>
    </row>
    <row r="43" spans="1:8" s="112" customFormat="1" ht="30" x14ac:dyDescent="0.25">
      <c r="A43" s="113"/>
      <c r="B43" s="106" t="s">
        <v>221</v>
      </c>
      <c r="C43" s="106" t="s">
        <v>222</v>
      </c>
      <c r="D43" s="106" t="s">
        <v>223</v>
      </c>
      <c r="E43" s="114"/>
    </row>
    <row r="44" spans="1:8" ht="30" x14ac:dyDescent="0.25">
      <c r="A44" s="115" t="s">
        <v>258</v>
      </c>
      <c r="B44" s="152">
        <v>1128222.8399999999</v>
      </c>
      <c r="C44" s="152">
        <v>0</v>
      </c>
      <c r="D44" s="152">
        <v>2065333.7400000002</v>
      </c>
    </row>
    <row r="45" spans="1:8" ht="15" customHeight="1" x14ac:dyDescent="0.25">
      <c r="A45" s="65" t="s">
        <v>259</v>
      </c>
      <c r="B45" s="152">
        <f>B47</f>
        <v>11796.86</v>
      </c>
      <c r="C45" s="152">
        <v>0</v>
      </c>
      <c r="D45" s="152">
        <f>D46</f>
        <v>465334.21</v>
      </c>
    </row>
    <row r="46" spans="1:8" x14ac:dyDescent="0.25">
      <c r="A46" s="116" t="s">
        <v>260</v>
      </c>
      <c r="B46" s="152">
        <v>0</v>
      </c>
      <c r="C46" s="152">
        <v>0</v>
      </c>
      <c r="D46" s="152">
        <v>465334.21</v>
      </c>
    </row>
    <row r="47" spans="1:8" x14ac:dyDescent="0.25">
      <c r="A47" s="116" t="s">
        <v>261</v>
      </c>
      <c r="B47" s="152">
        <v>11796.86</v>
      </c>
      <c r="C47" s="152">
        <v>0</v>
      </c>
      <c r="D47" s="152">
        <v>0</v>
      </c>
    </row>
    <row r="48" spans="1:8" ht="30" x14ac:dyDescent="0.25">
      <c r="A48" s="65" t="s">
        <v>262</v>
      </c>
      <c r="B48" s="152">
        <v>163536.71</v>
      </c>
      <c r="C48" s="152">
        <v>0</v>
      </c>
      <c r="D48" s="152">
        <v>1822196.55</v>
      </c>
    </row>
    <row r="49" spans="1:4" ht="13.5" customHeight="1" x14ac:dyDescent="0.25">
      <c r="A49" s="116" t="s">
        <v>263</v>
      </c>
      <c r="B49" s="152">
        <v>0</v>
      </c>
      <c r="C49" s="152">
        <v>0</v>
      </c>
      <c r="D49" s="152">
        <v>1822196.55</v>
      </c>
    </row>
    <row r="50" spans="1:4" ht="13.5" customHeight="1" x14ac:dyDescent="0.25">
      <c r="A50" s="116" t="s">
        <v>264</v>
      </c>
      <c r="B50" s="152">
        <v>163536.71</v>
      </c>
      <c r="C50" s="152">
        <v>0</v>
      </c>
      <c r="D50" s="152">
        <v>0</v>
      </c>
    </row>
    <row r="51" spans="1:4" ht="13.5" customHeight="1" x14ac:dyDescent="0.25">
      <c r="A51" s="65" t="s">
        <v>265</v>
      </c>
      <c r="B51" s="152">
        <f>B52+B53</f>
        <v>773131.72</v>
      </c>
      <c r="C51" s="152">
        <v>0</v>
      </c>
      <c r="D51" s="152">
        <v>0</v>
      </c>
    </row>
    <row r="52" spans="1:4" x14ac:dyDescent="0.25">
      <c r="A52" s="65" t="s">
        <v>266</v>
      </c>
      <c r="B52" s="152">
        <v>508022.92999999993</v>
      </c>
      <c r="C52" s="152">
        <v>0</v>
      </c>
      <c r="D52" s="152">
        <v>0</v>
      </c>
    </row>
    <row r="53" spans="1:4" ht="14.25" customHeight="1" x14ac:dyDescent="0.25">
      <c r="A53" s="65" t="s">
        <v>267</v>
      </c>
      <c r="B53" s="152">
        <v>265108.78999999998</v>
      </c>
      <c r="C53" s="152">
        <v>0</v>
      </c>
      <c r="D53" s="152">
        <v>0</v>
      </c>
    </row>
    <row r="54" spans="1:4" ht="14.25" customHeight="1" x14ac:dyDescent="0.25">
      <c r="A54" s="115" t="s">
        <v>268</v>
      </c>
      <c r="B54" s="152">
        <v>2159.87</v>
      </c>
      <c r="C54" s="152">
        <v>0</v>
      </c>
      <c r="D54" s="152">
        <v>0</v>
      </c>
    </row>
    <row r="55" spans="1:4" ht="14.25" customHeight="1" x14ac:dyDescent="0.25">
      <c r="A55" s="117" t="s">
        <v>269</v>
      </c>
      <c r="B55" s="152">
        <v>0</v>
      </c>
      <c r="C55" s="152">
        <v>0</v>
      </c>
      <c r="D55" s="152">
        <v>0</v>
      </c>
    </row>
    <row r="56" spans="1:4" ht="14.25" customHeight="1" x14ac:dyDescent="0.25">
      <c r="A56" s="117" t="s">
        <v>270</v>
      </c>
      <c r="B56" s="152">
        <v>0</v>
      </c>
      <c r="C56" s="152">
        <v>0</v>
      </c>
      <c r="D56" s="152">
        <v>0</v>
      </c>
    </row>
    <row r="57" spans="1:4" ht="14.25" customHeight="1" x14ac:dyDescent="0.25">
      <c r="A57" s="117" t="s">
        <v>271</v>
      </c>
      <c r="B57" s="152">
        <v>0</v>
      </c>
      <c r="C57" s="152">
        <v>0</v>
      </c>
      <c r="D57" s="152">
        <v>0</v>
      </c>
    </row>
    <row r="58" spans="1:4" ht="14.25" customHeight="1" x14ac:dyDescent="0.25">
      <c r="A58" s="117" t="s">
        <v>272</v>
      </c>
      <c r="B58" s="152">
        <v>2159.87</v>
      </c>
      <c r="C58" s="152">
        <v>0</v>
      </c>
      <c r="D58" s="152">
        <v>0</v>
      </c>
    </row>
    <row r="59" spans="1:4" ht="14.25" customHeight="1" x14ac:dyDescent="0.25">
      <c r="A59" s="115" t="s">
        <v>273</v>
      </c>
      <c r="B59" s="152">
        <v>0</v>
      </c>
      <c r="C59" s="152">
        <v>0</v>
      </c>
      <c r="D59" s="152">
        <f>D60+D61</f>
        <v>703.03</v>
      </c>
    </row>
    <row r="60" spans="1:4" ht="14.25" customHeight="1" x14ac:dyDescent="0.25">
      <c r="A60" s="117" t="s">
        <v>232</v>
      </c>
      <c r="B60" s="152">
        <v>0</v>
      </c>
      <c r="C60" s="152">
        <v>0</v>
      </c>
      <c r="D60" s="152">
        <v>647.9</v>
      </c>
    </row>
    <row r="61" spans="1:4" ht="14.25" customHeight="1" x14ac:dyDescent="0.25">
      <c r="A61" s="117" t="s">
        <v>233</v>
      </c>
      <c r="B61" s="152">
        <v>0</v>
      </c>
      <c r="C61" s="152">
        <v>0</v>
      </c>
      <c r="D61" s="152">
        <v>55.13</v>
      </c>
    </row>
    <row r="62" spans="1:4" x14ac:dyDescent="0.25">
      <c r="A62" s="115" t="s">
        <v>274</v>
      </c>
      <c r="B62" s="152">
        <v>0</v>
      </c>
      <c r="C62" s="152">
        <v>0</v>
      </c>
      <c r="D62" s="152">
        <v>0</v>
      </c>
    </row>
    <row r="63" spans="1:4" ht="30" x14ac:dyDescent="0.25">
      <c r="A63" s="115" t="s">
        <v>275</v>
      </c>
      <c r="B63" s="152">
        <v>0</v>
      </c>
      <c r="C63" s="152">
        <v>0</v>
      </c>
      <c r="D63" s="152">
        <v>0</v>
      </c>
    </row>
    <row r="64" spans="1:4" ht="14.25" customHeight="1" x14ac:dyDescent="0.25">
      <c r="A64" s="107" t="s">
        <v>227</v>
      </c>
      <c r="B64" s="152">
        <v>0</v>
      </c>
      <c r="C64" s="152">
        <v>0</v>
      </c>
      <c r="D64" s="152">
        <v>0</v>
      </c>
    </row>
    <row r="65" spans="1:4" ht="14.25" customHeight="1" x14ac:dyDescent="0.25">
      <c r="A65" s="108" t="s">
        <v>228</v>
      </c>
      <c r="B65" s="152">
        <v>0</v>
      </c>
      <c r="C65" s="152">
        <v>0</v>
      </c>
      <c r="D65" s="152">
        <v>0</v>
      </c>
    </row>
    <row r="66" spans="1:4" ht="30" x14ac:dyDescent="0.25">
      <c r="A66" s="115" t="s">
        <v>276</v>
      </c>
      <c r="B66" s="152">
        <f>B70</f>
        <v>126473.02</v>
      </c>
      <c r="C66" s="152">
        <v>0</v>
      </c>
      <c r="D66" s="152">
        <v>0</v>
      </c>
    </row>
    <row r="67" spans="1:4" ht="24.75" customHeight="1" x14ac:dyDescent="0.25">
      <c r="A67" s="108" t="s">
        <v>277</v>
      </c>
      <c r="B67" s="152">
        <f>B68</f>
        <v>0</v>
      </c>
      <c r="C67" s="152">
        <v>0</v>
      </c>
      <c r="D67" s="152">
        <v>0</v>
      </c>
    </row>
    <row r="68" spans="1:4" ht="14.25" customHeight="1" x14ac:dyDescent="0.25">
      <c r="A68" s="109" t="s">
        <v>232</v>
      </c>
      <c r="B68" s="152">
        <v>0</v>
      </c>
      <c r="C68" s="152">
        <v>0</v>
      </c>
      <c r="D68" s="152">
        <v>0</v>
      </c>
    </row>
    <row r="69" spans="1:4" ht="14.25" customHeight="1" x14ac:dyDescent="0.25">
      <c r="A69" s="109" t="s">
        <v>233</v>
      </c>
      <c r="B69" s="152">
        <v>0</v>
      </c>
      <c r="C69" s="152">
        <v>0</v>
      </c>
      <c r="D69" s="152">
        <v>0</v>
      </c>
    </row>
    <row r="70" spans="1:4" ht="25.5" customHeight="1" x14ac:dyDescent="0.25">
      <c r="A70" s="115" t="s">
        <v>278</v>
      </c>
      <c r="B70" s="152">
        <f>B71</f>
        <v>126473.02</v>
      </c>
      <c r="C70" s="152">
        <v>0</v>
      </c>
      <c r="D70" s="152">
        <v>0</v>
      </c>
    </row>
    <row r="71" spans="1:4" ht="14.25" customHeight="1" x14ac:dyDescent="0.25">
      <c r="A71" s="109" t="s">
        <v>279</v>
      </c>
      <c r="B71" s="152">
        <v>126473.02</v>
      </c>
      <c r="C71" s="152">
        <v>0</v>
      </c>
      <c r="D71" s="152">
        <v>0</v>
      </c>
    </row>
    <row r="72" spans="1:4" ht="14.25" customHeight="1" x14ac:dyDescent="0.25">
      <c r="A72" s="109" t="s">
        <v>280</v>
      </c>
      <c r="B72" s="152">
        <v>0</v>
      </c>
      <c r="C72" s="152">
        <v>0</v>
      </c>
      <c r="D72" s="152">
        <v>0</v>
      </c>
    </row>
    <row r="73" spans="1:4" ht="14.25" customHeight="1" x14ac:dyDescent="0.25">
      <c r="A73" s="107" t="s">
        <v>281</v>
      </c>
      <c r="B73" s="152">
        <v>0</v>
      </c>
      <c r="C73" s="152">
        <v>0</v>
      </c>
      <c r="D73" s="152">
        <v>0</v>
      </c>
    </row>
    <row r="74" spans="1:4" ht="14.25" customHeight="1" x14ac:dyDescent="0.25">
      <c r="A74" s="118" t="s">
        <v>282</v>
      </c>
      <c r="B74" s="147">
        <v>0</v>
      </c>
      <c r="C74" s="147">
        <v>0</v>
      </c>
      <c r="D74" s="147">
        <v>0</v>
      </c>
    </row>
    <row r="75" spans="1:4" ht="14.25" customHeight="1" x14ac:dyDescent="0.25">
      <c r="A75" s="109" t="s">
        <v>283</v>
      </c>
      <c r="B75" s="152">
        <v>0</v>
      </c>
      <c r="C75" s="152">
        <v>0</v>
      </c>
      <c r="D75" s="152">
        <v>0</v>
      </c>
    </row>
    <row r="76" spans="1:4" ht="14.25" customHeight="1" x14ac:dyDescent="0.25">
      <c r="A76" s="109" t="s">
        <v>284</v>
      </c>
      <c r="B76" s="152">
        <v>0</v>
      </c>
      <c r="C76" s="152">
        <v>0</v>
      </c>
      <c r="D76" s="152">
        <v>0</v>
      </c>
    </row>
    <row r="77" spans="1:4" ht="14.25" customHeight="1" x14ac:dyDescent="0.25">
      <c r="A77" s="118" t="s">
        <v>285</v>
      </c>
      <c r="B77" s="152">
        <v>0</v>
      </c>
      <c r="C77" s="152">
        <v>0</v>
      </c>
      <c r="D77" s="152">
        <v>0</v>
      </c>
    </row>
    <row r="78" spans="1:4" ht="14.25" customHeight="1" x14ac:dyDescent="0.25">
      <c r="A78" s="109" t="s">
        <v>283</v>
      </c>
      <c r="B78" s="152">
        <v>0</v>
      </c>
      <c r="C78" s="152">
        <v>0</v>
      </c>
      <c r="D78" s="152">
        <v>0</v>
      </c>
    </row>
    <row r="79" spans="1:4" ht="14.25" customHeight="1" x14ac:dyDescent="0.25">
      <c r="A79" s="109" t="s">
        <v>284</v>
      </c>
      <c r="B79" s="152">
        <v>0</v>
      </c>
      <c r="C79" s="152">
        <v>0</v>
      </c>
      <c r="D79" s="152">
        <v>0</v>
      </c>
    </row>
    <row r="80" spans="1:4" ht="14.25" customHeight="1" x14ac:dyDescent="0.25">
      <c r="A80" s="107" t="s">
        <v>286</v>
      </c>
      <c r="B80" s="152">
        <f>B81</f>
        <v>86616.66</v>
      </c>
      <c r="C80" s="153">
        <v>0</v>
      </c>
      <c r="D80" s="153">
        <v>0</v>
      </c>
    </row>
    <row r="81" spans="1:5" ht="14.25" customHeight="1" x14ac:dyDescent="0.25">
      <c r="A81" s="109" t="s">
        <v>287</v>
      </c>
      <c r="B81" s="147">
        <v>86616.66</v>
      </c>
      <c r="C81" s="153">
        <v>0</v>
      </c>
      <c r="D81" s="153">
        <v>0</v>
      </c>
    </row>
    <row r="82" spans="1:5" ht="14.25" customHeight="1" x14ac:dyDescent="0.25">
      <c r="A82" s="109" t="s">
        <v>288</v>
      </c>
      <c r="B82" s="147">
        <v>0</v>
      </c>
      <c r="C82" s="153">
        <v>0</v>
      </c>
      <c r="D82" s="153">
        <v>0</v>
      </c>
    </row>
    <row r="83" spans="1:5" ht="14.25" customHeight="1" x14ac:dyDescent="0.25">
      <c r="A83" s="117" t="s">
        <v>289</v>
      </c>
      <c r="B83" s="147">
        <v>0</v>
      </c>
      <c r="C83" s="153">
        <v>0</v>
      </c>
      <c r="D83" s="153">
        <v>0</v>
      </c>
    </row>
    <row r="84" spans="1:5" ht="14.25" customHeight="1" x14ac:dyDescent="0.25">
      <c r="A84" s="107" t="s">
        <v>290</v>
      </c>
      <c r="B84" s="155">
        <v>0</v>
      </c>
      <c r="C84" s="153">
        <v>0</v>
      </c>
      <c r="D84" s="153">
        <v>0</v>
      </c>
    </row>
    <row r="85" spans="1:5" ht="14.25" customHeight="1" x14ac:dyDescent="0.25">
      <c r="A85" s="107" t="s">
        <v>291</v>
      </c>
      <c r="B85" s="155">
        <v>0</v>
      </c>
      <c r="C85" s="153">
        <v>0</v>
      </c>
      <c r="D85" s="153">
        <v>0</v>
      </c>
    </row>
    <row r="86" spans="1:5" ht="14.25" customHeight="1" x14ac:dyDescent="0.25">
      <c r="A86" s="107" t="s">
        <v>292</v>
      </c>
      <c r="B86" s="155">
        <v>0</v>
      </c>
      <c r="C86" s="153">
        <v>0</v>
      </c>
      <c r="D86" s="153">
        <v>0</v>
      </c>
    </row>
    <row r="87" spans="1:5" ht="14.25" customHeight="1" x14ac:dyDescent="0.25">
      <c r="A87" s="107" t="s">
        <v>293</v>
      </c>
      <c r="B87" s="155">
        <v>0</v>
      </c>
      <c r="C87" s="153">
        <v>0</v>
      </c>
      <c r="D87" s="153">
        <v>0</v>
      </c>
    </row>
    <row r="88" spans="1:5" ht="14.25" customHeight="1" x14ac:dyDescent="0.25">
      <c r="A88" s="107" t="s">
        <v>294</v>
      </c>
      <c r="B88" s="152">
        <v>0</v>
      </c>
      <c r="C88" s="153">
        <v>0</v>
      </c>
      <c r="D88" s="153">
        <v>266319.73</v>
      </c>
    </row>
    <row r="89" spans="1:5" ht="14.25" customHeight="1" x14ac:dyDescent="0.25">
      <c r="A89" s="107" t="s">
        <v>295</v>
      </c>
      <c r="B89" s="152">
        <v>0</v>
      </c>
      <c r="C89" s="153">
        <v>0</v>
      </c>
      <c r="D89" s="153">
        <v>425053.25999999995</v>
      </c>
    </row>
    <row r="90" spans="1:5" ht="14.25" customHeight="1" x14ac:dyDescent="0.25">
      <c r="A90" s="110" t="s">
        <v>296</v>
      </c>
      <c r="B90" s="153">
        <v>1727999.4700000002</v>
      </c>
      <c r="C90" s="153">
        <v>0</v>
      </c>
      <c r="D90" s="153">
        <v>2554553.52</v>
      </c>
    </row>
    <row r="91" spans="1:5" ht="14.25" customHeight="1" x14ac:dyDescent="0.25">
      <c r="B91" s="119"/>
    </row>
    <row r="92" spans="1:5" ht="13.5" customHeight="1" x14ac:dyDescent="0.25"/>
    <row r="93" spans="1:5" ht="13.5" customHeight="1" x14ac:dyDescent="0.25"/>
    <row r="94" spans="1:5" s="104" customFormat="1" ht="13.5" customHeight="1" x14ac:dyDescent="0.25">
      <c r="A94" s="101"/>
      <c r="B94" s="101"/>
      <c r="E94" s="120"/>
    </row>
    <row r="95" spans="1:5" ht="13.5" customHeight="1" x14ac:dyDescent="0.25"/>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tabSelected="1" zoomScale="85" zoomScaleNormal="85" workbookViewId="0">
      <selection activeCell="F5" sqref="F5:F6"/>
    </sheetView>
  </sheetViews>
  <sheetFormatPr defaultRowHeight="15" x14ac:dyDescent="0.25"/>
  <cols>
    <col min="1" max="1" width="9.140625" style="121" bestFit="1" customWidth="1"/>
    <col min="2" max="2" width="11.7109375" style="121" bestFit="1" customWidth="1"/>
    <col min="3" max="3" width="11.7109375" style="121" customWidth="1"/>
    <col min="4" max="4" width="9" style="121" bestFit="1" customWidth="1"/>
    <col min="5" max="5" width="14.28515625" style="121" customWidth="1"/>
    <col min="6" max="6" width="17.28515625" style="121" bestFit="1" customWidth="1"/>
    <col min="7" max="16384" width="9.140625" style="121"/>
  </cols>
  <sheetData>
    <row r="1" spans="1:6" ht="24.75" customHeight="1" x14ac:dyDescent="0.25">
      <c r="A1" s="204" t="s">
        <v>297</v>
      </c>
      <c r="B1" s="204"/>
      <c r="C1" s="204"/>
      <c r="D1" s="204"/>
      <c r="E1" s="204"/>
      <c r="F1" s="205"/>
    </row>
    <row r="2" spans="1:6" ht="15" customHeight="1" x14ac:dyDescent="0.25">
      <c r="A2" s="164" t="s">
        <v>298</v>
      </c>
      <c r="B2" s="164"/>
      <c r="C2" s="164"/>
      <c r="D2" s="164"/>
      <c r="E2" s="164"/>
      <c r="F2" s="164" t="s">
        <v>131</v>
      </c>
    </row>
    <row r="3" spans="1:6" ht="15" customHeight="1" x14ac:dyDescent="0.25">
      <c r="A3" s="164" t="s">
        <v>299</v>
      </c>
      <c r="B3" s="164"/>
      <c r="C3" s="164"/>
      <c r="D3" s="202" t="s">
        <v>300</v>
      </c>
      <c r="E3" s="203"/>
      <c r="F3" s="164"/>
    </row>
    <row r="4" spans="1:6" x14ac:dyDescent="0.25">
      <c r="A4" s="7" t="s">
        <v>301</v>
      </c>
      <c r="B4" s="7" t="s">
        <v>302</v>
      </c>
      <c r="C4" s="7" t="s">
        <v>303</v>
      </c>
      <c r="D4" s="7" t="s">
        <v>301</v>
      </c>
      <c r="E4" s="7" t="s">
        <v>304</v>
      </c>
      <c r="F4" s="122" t="s">
        <v>305</v>
      </c>
    </row>
    <row r="5" spans="1:6" x14ac:dyDescent="0.25">
      <c r="A5" s="156" t="s">
        <v>306</v>
      </c>
      <c r="B5" s="156" t="s">
        <v>306</v>
      </c>
      <c r="C5" s="156" t="s">
        <v>306</v>
      </c>
      <c r="D5" s="156"/>
      <c r="E5" s="156"/>
      <c r="F5" s="157">
        <v>10631.066491000043</v>
      </c>
    </row>
    <row r="6" spans="1:6" x14ac:dyDescent="0.25">
      <c r="A6" s="156"/>
      <c r="B6" s="156"/>
      <c r="C6" s="156"/>
      <c r="D6" s="156" t="s">
        <v>306</v>
      </c>
      <c r="E6" s="156" t="s">
        <v>306</v>
      </c>
      <c r="F6" s="157">
        <v>12445.78</v>
      </c>
    </row>
    <row r="13" spans="1:6" ht="15" customHeight="1" x14ac:dyDescent="0.25"/>
    <row r="28" ht="30" customHeight="1" x14ac:dyDescent="0.25"/>
    <row r="31" ht="30" customHeight="1" x14ac:dyDescent="0.25"/>
    <row r="32" ht="15" customHeight="1" x14ac:dyDescent="0.25"/>
    <row r="36" ht="15" customHeight="1" x14ac:dyDescent="0.25"/>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1"/>
  <sheetViews>
    <sheetView zoomScale="110" zoomScaleNormal="110" workbookViewId="0">
      <selection activeCell="C3" sqref="C3:L21"/>
    </sheetView>
  </sheetViews>
  <sheetFormatPr defaultRowHeight="15" x14ac:dyDescent="0.25"/>
  <cols>
    <col min="1" max="1" width="6" style="2" bestFit="1" customWidth="1"/>
    <col min="2" max="2" width="46.5703125" bestFit="1" customWidth="1"/>
    <col min="3" max="3" width="13.85546875" bestFit="1" customWidth="1"/>
    <col min="4" max="6" width="11.5703125" bestFit="1" customWidth="1"/>
    <col min="7" max="7" width="12.28515625" bestFit="1" customWidth="1"/>
    <col min="8" max="11" width="11.5703125" bestFit="1" customWidth="1"/>
    <col min="12" max="12" width="13.140625" bestFit="1" customWidth="1"/>
    <col min="13" max="14" width="11.85546875" bestFit="1" customWidth="1"/>
    <col min="15" max="15" width="10.85546875" bestFit="1" customWidth="1"/>
  </cols>
  <sheetData>
    <row r="1" spans="1:15" x14ac:dyDescent="0.25">
      <c r="A1" s="165" t="s">
        <v>39</v>
      </c>
      <c r="B1" s="165"/>
      <c r="C1" s="165"/>
      <c r="D1" s="165"/>
      <c r="E1" s="165"/>
      <c r="F1" s="165"/>
      <c r="G1" s="165"/>
      <c r="H1" s="165"/>
      <c r="I1" s="165"/>
      <c r="J1" s="165"/>
      <c r="K1" s="165"/>
      <c r="L1" s="132" t="s">
        <v>0</v>
      </c>
      <c r="M1" s="1"/>
    </row>
    <row r="2" spans="1:15" x14ac:dyDescent="0.25">
      <c r="A2" s="18"/>
      <c r="B2" s="19" t="s">
        <v>40</v>
      </c>
      <c r="C2" s="20" t="s">
        <v>41</v>
      </c>
      <c r="D2" s="19" t="s">
        <v>42</v>
      </c>
      <c r="E2" s="19" t="s">
        <v>43</v>
      </c>
      <c r="F2" s="19" t="s">
        <v>44</v>
      </c>
      <c r="G2" s="19" t="s">
        <v>45</v>
      </c>
      <c r="H2" s="19" t="s">
        <v>46</v>
      </c>
      <c r="I2" s="19" t="s">
        <v>47</v>
      </c>
      <c r="J2" s="20" t="s">
        <v>48</v>
      </c>
      <c r="K2" s="20" t="s">
        <v>49</v>
      </c>
      <c r="L2" s="20" t="s">
        <v>50</v>
      </c>
    </row>
    <row r="3" spans="1:15" x14ac:dyDescent="0.25">
      <c r="A3" s="18">
        <v>1</v>
      </c>
      <c r="B3" s="21" t="s">
        <v>51</v>
      </c>
      <c r="C3" s="129">
        <f>SUM(C4:C11)</f>
        <v>1222176.08</v>
      </c>
      <c r="D3" s="129">
        <f t="shared" ref="D3:K3" si="0">SUM(D4:D11)</f>
        <v>427061.49</v>
      </c>
      <c r="E3" s="129">
        <f t="shared" si="0"/>
        <v>203985</v>
      </c>
      <c r="F3" s="129">
        <f t="shared" si="0"/>
        <v>544437</v>
      </c>
      <c r="G3" s="129">
        <f t="shared" si="0"/>
        <v>278068</v>
      </c>
      <c r="H3" s="129">
        <f t="shared" si="0"/>
        <v>157165</v>
      </c>
      <c r="I3" s="129">
        <f t="shared" si="0"/>
        <v>475758.0400000001</v>
      </c>
      <c r="J3" s="129">
        <f t="shared" si="0"/>
        <v>670404</v>
      </c>
      <c r="K3" s="129">
        <f t="shared" si="0"/>
        <v>164267.47999999998</v>
      </c>
      <c r="L3" s="129">
        <f>SUM(C3:K3)</f>
        <v>4143322.0900000003</v>
      </c>
      <c r="O3" s="158"/>
    </row>
    <row r="4" spans="1:15" x14ac:dyDescent="0.25">
      <c r="A4" s="22">
        <v>1.1000000000000001</v>
      </c>
      <c r="B4" s="23" t="s">
        <v>52</v>
      </c>
      <c r="C4" s="130">
        <f>1185072.52</f>
        <v>1185072.52</v>
      </c>
      <c r="D4" s="130">
        <v>0</v>
      </c>
      <c r="E4" s="130">
        <f>11202</f>
        <v>11202</v>
      </c>
      <c r="F4" s="130">
        <f>20540</f>
        <v>20540</v>
      </c>
      <c r="G4" s="130">
        <f>4799</f>
        <v>4799</v>
      </c>
      <c r="H4" s="130">
        <v>0</v>
      </c>
      <c r="I4" s="130">
        <f>1183.05</f>
        <v>1183.05</v>
      </c>
      <c r="J4" s="130">
        <v>0</v>
      </c>
      <c r="K4" s="130">
        <v>22000.98</v>
      </c>
      <c r="L4" s="130">
        <f t="shared" ref="L4:L21" si="1">SUM(C4:K4)</f>
        <v>1244797.55</v>
      </c>
    </row>
    <row r="5" spans="1:15" x14ac:dyDescent="0.25">
      <c r="A5" s="22">
        <v>1.2</v>
      </c>
      <c r="B5" s="23" t="s">
        <v>53</v>
      </c>
      <c r="C5" s="130">
        <v>0</v>
      </c>
      <c r="D5" s="130">
        <v>55361.94</v>
      </c>
      <c r="E5" s="130">
        <v>92706</v>
      </c>
      <c r="F5" s="130">
        <v>149738</v>
      </c>
      <c r="G5" s="130">
        <v>10586</v>
      </c>
      <c r="H5" s="130">
        <v>26125</v>
      </c>
      <c r="I5" s="130">
        <v>52053</v>
      </c>
      <c r="J5" s="130">
        <v>2210</v>
      </c>
      <c r="K5" s="130">
        <v>66676</v>
      </c>
      <c r="L5" s="130">
        <f t="shared" si="1"/>
        <v>455455.94</v>
      </c>
    </row>
    <row r="6" spans="1:15" x14ac:dyDescent="0.25">
      <c r="A6" s="22">
        <v>1.3</v>
      </c>
      <c r="B6" s="24" t="s">
        <v>2</v>
      </c>
      <c r="C6" s="130">
        <v>22165.559999999998</v>
      </c>
      <c r="D6" s="130">
        <v>2799.55</v>
      </c>
      <c r="E6" s="130">
        <v>22700</v>
      </c>
      <c r="F6" s="130">
        <v>270518</v>
      </c>
      <c r="G6" s="130">
        <v>227183</v>
      </c>
      <c r="H6" s="130">
        <v>121040</v>
      </c>
      <c r="I6" s="130">
        <v>382521.99000000011</v>
      </c>
      <c r="J6" s="130">
        <v>668194</v>
      </c>
      <c r="K6" s="130">
        <f>104100.5-43800</f>
        <v>60300.5</v>
      </c>
      <c r="L6" s="130">
        <f t="shared" si="1"/>
        <v>1777422.6</v>
      </c>
    </row>
    <row r="7" spans="1:15" ht="30" x14ac:dyDescent="0.25">
      <c r="A7" s="22">
        <v>1.4</v>
      </c>
      <c r="B7" s="24" t="s">
        <v>54</v>
      </c>
      <c r="C7" s="130">
        <v>4</v>
      </c>
      <c r="D7" s="130">
        <v>0</v>
      </c>
      <c r="E7" s="130">
        <v>0</v>
      </c>
      <c r="F7" s="130">
        <v>141</v>
      </c>
      <c r="G7" s="130">
        <v>0</v>
      </c>
      <c r="H7" s="130">
        <v>0</v>
      </c>
      <c r="I7" s="130">
        <v>0</v>
      </c>
      <c r="J7" s="130">
        <v>0</v>
      </c>
      <c r="K7" s="130">
        <v>0</v>
      </c>
      <c r="L7" s="130">
        <f t="shared" si="1"/>
        <v>145</v>
      </c>
    </row>
    <row r="8" spans="1:15" x14ac:dyDescent="0.25">
      <c r="A8" s="22">
        <v>1.5</v>
      </c>
      <c r="B8" s="23" t="s">
        <v>55</v>
      </c>
      <c r="C8" s="130">
        <v>0</v>
      </c>
      <c r="D8" s="130">
        <v>357000</v>
      </c>
      <c r="E8" s="130">
        <v>0</v>
      </c>
      <c r="F8" s="130">
        <v>0</v>
      </c>
      <c r="G8" s="130">
        <v>0</v>
      </c>
      <c r="H8" s="130">
        <v>0</v>
      </c>
      <c r="I8" s="130">
        <v>0</v>
      </c>
      <c r="J8" s="130">
        <v>0</v>
      </c>
      <c r="K8" s="130">
        <v>0</v>
      </c>
      <c r="L8" s="130">
        <f t="shared" si="1"/>
        <v>357000</v>
      </c>
    </row>
    <row r="9" spans="1:15" x14ac:dyDescent="0.25">
      <c r="A9" s="22">
        <v>1.6</v>
      </c>
      <c r="B9" s="23" t="s">
        <v>56</v>
      </c>
      <c r="C9" s="130">
        <v>0</v>
      </c>
      <c r="D9" s="130">
        <v>0</v>
      </c>
      <c r="E9" s="130">
        <v>0</v>
      </c>
      <c r="F9" s="130">
        <v>0</v>
      </c>
      <c r="G9" s="130">
        <v>0</v>
      </c>
      <c r="H9" s="130">
        <v>0</v>
      </c>
      <c r="I9" s="130">
        <v>0</v>
      </c>
      <c r="J9" s="130">
        <v>0</v>
      </c>
      <c r="K9" s="130">
        <v>0</v>
      </c>
      <c r="L9" s="130">
        <f t="shared" si="1"/>
        <v>0</v>
      </c>
    </row>
    <row r="10" spans="1:15" x14ac:dyDescent="0.25">
      <c r="A10" s="22">
        <v>1.7</v>
      </c>
      <c r="B10" s="23" t="s">
        <v>57</v>
      </c>
      <c r="C10" s="130">
        <v>14934</v>
      </c>
      <c r="D10" s="130">
        <v>11900</v>
      </c>
      <c r="E10" s="130">
        <v>77377</v>
      </c>
      <c r="F10" s="130">
        <v>103500</v>
      </c>
      <c r="G10" s="130">
        <v>35500</v>
      </c>
      <c r="H10" s="130">
        <v>10000</v>
      </c>
      <c r="I10" s="130">
        <v>40000</v>
      </c>
      <c r="J10" s="130">
        <v>0</v>
      </c>
      <c r="K10" s="130">
        <v>0</v>
      </c>
      <c r="L10" s="130">
        <f t="shared" si="1"/>
        <v>293211</v>
      </c>
    </row>
    <row r="11" spans="1:15" x14ac:dyDescent="0.25">
      <c r="A11" s="22">
        <v>1.8</v>
      </c>
      <c r="B11" s="23" t="s">
        <v>58</v>
      </c>
      <c r="C11" s="130">
        <v>0</v>
      </c>
      <c r="D11" s="130">
        <v>0</v>
      </c>
      <c r="E11" s="130">
        <v>0</v>
      </c>
      <c r="F11" s="130">
        <v>0</v>
      </c>
      <c r="G11" s="130">
        <v>0</v>
      </c>
      <c r="H11" s="130">
        <v>0</v>
      </c>
      <c r="I11" s="130">
        <v>0</v>
      </c>
      <c r="J11" s="130">
        <v>0</v>
      </c>
      <c r="K11" s="130">
        <v>15290</v>
      </c>
      <c r="L11" s="130">
        <f t="shared" si="1"/>
        <v>15290</v>
      </c>
      <c r="O11" s="1"/>
    </row>
    <row r="12" spans="1:15" x14ac:dyDescent="0.25">
      <c r="A12" s="18">
        <v>2</v>
      </c>
      <c r="B12" s="21" t="s">
        <v>59</v>
      </c>
      <c r="C12" s="159">
        <f>C13+C14+C15+C20</f>
        <v>2729887.06</v>
      </c>
      <c r="D12" s="159">
        <f t="shared" ref="D12:K12" si="2">D13+D14+D15+D20</f>
        <v>9586</v>
      </c>
      <c r="E12" s="159">
        <f t="shared" si="2"/>
        <v>96649.52</v>
      </c>
      <c r="F12" s="159">
        <f t="shared" si="2"/>
        <v>421460.5</v>
      </c>
      <c r="G12" s="159">
        <f t="shared" si="2"/>
        <v>105960</v>
      </c>
      <c r="H12" s="159">
        <f t="shared" si="2"/>
        <v>91478.87</v>
      </c>
      <c r="I12" s="159">
        <f t="shared" si="2"/>
        <v>120629.93000000009</v>
      </c>
      <c r="J12" s="159">
        <f t="shared" si="2"/>
        <v>55949</v>
      </c>
      <c r="K12" s="159">
        <f t="shared" si="2"/>
        <v>86336.16</v>
      </c>
      <c r="L12" s="129">
        <f t="shared" si="1"/>
        <v>3717937.0400000005</v>
      </c>
      <c r="O12" s="1"/>
    </row>
    <row r="13" spans="1:15" x14ac:dyDescent="0.25">
      <c r="A13" s="22">
        <v>2.1</v>
      </c>
      <c r="B13" s="24" t="s">
        <v>60</v>
      </c>
      <c r="C13" s="131">
        <v>0</v>
      </c>
      <c r="D13" s="130">
        <v>0</v>
      </c>
      <c r="E13" s="130">
        <v>0</v>
      </c>
      <c r="F13" s="130">
        <v>0</v>
      </c>
      <c r="G13" s="130">
        <v>0</v>
      </c>
      <c r="H13" s="130">
        <v>2159.87</v>
      </c>
      <c r="I13" s="130">
        <v>0</v>
      </c>
      <c r="J13" s="130">
        <v>0</v>
      </c>
      <c r="K13" s="130">
        <v>0</v>
      </c>
      <c r="L13" s="130">
        <f t="shared" si="1"/>
        <v>2159.87</v>
      </c>
      <c r="O13" s="1"/>
    </row>
    <row r="14" spans="1:15" ht="30" x14ac:dyDescent="0.25">
      <c r="A14" s="22">
        <v>2.2000000000000002</v>
      </c>
      <c r="B14" s="24" t="s">
        <v>61</v>
      </c>
      <c r="C14" s="130">
        <v>703</v>
      </c>
      <c r="D14" s="130">
        <v>9517.5</v>
      </c>
      <c r="E14" s="130">
        <v>668.52</v>
      </c>
      <c r="F14" s="130">
        <v>20000.5</v>
      </c>
      <c r="G14" s="130">
        <v>12128</v>
      </c>
      <c r="H14" s="130">
        <f>37002-2160</f>
        <v>34842</v>
      </c>
      <c r="I14" s="130">
        <v>40147.19</v>
      </c>
      <c r="J14" s="130">
        <f>7009+2160</f>
        <v>9169</v>
      </c>
      <c r="K14" s="130">
        <v>86336.16</v>
      </c>
      <c r="L14" s="130">
        <f t="shared" si="1"/>
        <v>213511.87</v>
      </c>
      <c r="O14" s="1"/>
    </row>
    <row r="15" spans="1:15" x14ac:dyDescent="0.25">
      <c r="A15" s="22">
        <v>2.2999999999999998</v>
      </c>
      <c r="B15" s="24" t="s">
        <v>62</v>
      </c>
      <c r="C15" s="131">
        <f>SUM(C16:C17)</f>
        <v>2462864.33</v>
      </c>
      <c r="D15" s="131">
        <f t="shared" ref="D15:K15" si="3">SUM(D16:D17)</f>
        <v>68.5</v>
      </c>
      <c r="E15" s="131">
        <f t="shared" si="3"/>
        <v>95981</v>
      </c>
      <c r="F15" s="131">
        <f t="shared" si="3"/>
        <v>401460</v>
      </c>
      <c r="G15" s="131">
        <f t="shared" si="3"/>
        <v>93832</v>
      </c>
      <c r="H15" s="131">
        <f t="shared" si="3"/>
        <v>54477</v>
      </c>
      <c r="I15" s="131">
        <f t="shared" si="3"/>
        <v>80482.740000000093</v>
      </c>
      <c r="J15" s="131">
        <f t="shared" si="3"/>
        <v>46780</v>
      </c>
      <c r="K15" s="131">
        <f t="shared" si="3"/>
        <v>0</v>
      </c>
      <c r="L15" s="130">
        <f t="shared" si="1"/>
        <v>3235945.5700000003</v>
      </c>
      <c r="N15" s="1"/>
      <c r="O15" s="1"/>
    </row>
    <row r="16" spans="1:15" x14ac:dyDescent="0.25">
      <c r="A16" s="22" t="s">
        <v>63</v>
      </c>
      <c r="B16" s="23" t="s">
        <v>64</v>
      </c>
      <c r="C16" s="130">
        <v>2462864.33</v>
      </c>
      <c r="D16" s="130">
        <v>0</v>
      </c>
      <c r="E16" s="130">
        <v>0</v>
      </c>
      <c r="F16" s="130">
        <v>0</v>
      </c>
      <c r="G16" s="130">
        <v>0</v>
      </c>
      <c r="H16" s="130">
        <v>0</v>
      </c>
      <c r="I16" s="130">
        <v>0</v>
      </c>
      <c r="J16" s="130">
        <v>0</v>
      </c>
      <c r="K16" s="130">
        <v>0</v>
      </c>
      <c r="L16" s="130">
        <f t="shared" si="1"/>
        <v>2462864.33</v>
      </c>
      <c r="N16" s="1"/>
    </row>
    <row r="17" spans="1:14" x14ac:dyDescent="0.25">
      <c r="A17" s="22" t="s">
        <v>65</v>
      </c>
      <c r="B17" s="23" t="s">
        <v>66</v>
      </c>
      <c r="C17" s="130">
        <v>0</v>
      </c>
      <c r="D17" s="130">
        <v>68.5</v>
      </c>
      <c r="E17" s="130">
        <f>12406+83575</f>
        <v>95981</v>
      </c>
      <c r="F17" s="130">
        <f>221177+180283</f>
        <v>401460</v>
      </c>
      <c r="G17" s="130">
        <f>92632+1200</f>
        <v>93832</v>
      </c>
      <c r="H17" s="130">
        <v>54477</v>
      </c>
      <c r="I17" s="130">
        <v>80482.740000000093</v>
      </c>
      <c r="J17" s="130">
        <v>46780</v>
      </c>
      <c r="K17" s="130">
        <v>0</v>
      </c>
      <c r="L17" s="130">
        <f t="shared" si="1"/>
        <v>773081.24000000011</v>
      </c>
      <c r="N17" s="1"/>
    </row>
    <row r="18" spans="1:14" x14ac:dyDescent="0.25">
      <c r="A18" s="22">
        <v>2.4</v>
      </c>
      <c r="B18" s="24" t="s">
        <v>67</v>
      </c>
      <c r="C18" s="130">
        <v>0</v>
      </c>
      <c r="D18" s="130">
        <v>0</v>
      </c>
      <c r="E18" s="130">
        <v>0</v>
      </c>
      <c r="F18" s="130">
        <v>0</v>
      </c>
      <c r="G18" s="130">
        <v>0</v>
      </c>
      <c r="H18" s="130">
        <v>0</v>
      </c>
      <c r="I18" s="130">
        <v>0</v>
      </c>
      <c r="J18" s="130">
        <v>0</v>
      </c>
      <c r="K18" s="130">
        <v>0</v>
      </c>
      <c r="L18" s="130">
        <f t="shared" si="1"/>
        <v>0</v>
      </c>
    </row>
    <row r="19" spans="1:14" x14ac:dyDescent="0.25">
      <c r="A19" s="22">
        <v>2.5</v>
      </c>
      <c r="B19" s="23" t="s">
        <v>4</v>
      </c>
      <c r="C19" s="130">
        <v>0</v>
      </c>
      <c r="D19" s="130">
        <v>0</v>
      </c>
      <c r="E19" s="130">
        <v>0</v>
      </c>
      <c r="F19" s="130">
        <v>0</v>
      </c>
      <c r="G19" s="130">
        <v>0</v>
      </c>
      <c r="H19" s="130">
        <v>0</v>
      </c>
      <c r="I19" s="130">
        <v>0</v>
      </c>
      <c r="J19" s="130">
        <v>0</v>
      </c>
      <c r="K19" s="130">
        <v>0</v>
      </c>
      <c r="L19" s="130">
        <f t="shared" si="1"/>
        <v>0</v>
      </c>
    </row>
    <row r="20" spans="1:14" x14ac:dyDescent="0.25">
      <c r="A20" s="22">
        <v>2.6</v>
      </c>
      <c r="B20" s="23" t="s">
        <v>68</v>
      </c>
      <c r="C20" s="130">
        <v>266319.73</v>
      </c>
      <c r="D20" s="130">
        <v>0</v>
      </c>
      <c r="E20" s="130">
        <v>0</v>
      </c>
      <c r="F20" s="130">
        <v>0</v>
      </c>
      <c r="G20" s="130">
        <v>0</v>
      </c>
      <c r="H20" s="130">
        <v>0</v>
      </c>
      <c r="I20" s="130">
        <v>0</v>
      </c>
      <c r="J20" s="130">
        <v>0</v>
      </c>
      <c r="K20" s="130">
        <v>0</v>
      </c>
      <c r="L20" s="130">
        <f t="shared" si="1"/>
        <v>266319.73</v>
      </c>
    </row>
    <row r="21" spans="1:14" x14ac:dyDescent="0.25">
      <c r="A21" s="18">
        <v>3</v>
      </c>
      <c r="B21" s="21" t="s">
        <v>69</v>
      </c>
      <c r="C21" s="129">
        <f>C3-C12</f>
        <v>-1507710.98</v>
      </c>
      <c r="D21" s="129">
        <f t="shared" ref="D21:K21" si="4">D3-D12</f>
        <v>417475.49</v>
      </c>
      <c r="E21" s="129">
        <f t="shared" si="4"/>
        <v>107335.48</v>
      </c>
      <c r="F21" s="129">
        <f t="shared" si="4"/>
        <v>122976.5</v>
      </c>
      <c r="G21" s="129">
        <f t="shared" si="4"/>
        <v>172108</v>
      </c>
      <c r="H21" s="129">
        <f t="shared" si="4"/>
        <v>65686.13</v>
      </c>
      <c r="I21" s="129">
        <f t="shared" si="4"/>
        <v>355128.11</v>
      </c>
      <c r="J21" s="129">
        <f t="shared" si="4"/>
        <v>614455</v>
      </c>
      <c r="K21" s="129">
        <f t="shared" si="4"/>
        <v>77931.319999999978</v>
      </c>
      <c r="L21" s="129">
        <f t="shared" si="1"/>
        <v>425385.04999999993</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6"/>
  <sheetViews>
    <sheetView zoomScale="110" zoomScaleNormal="110" workbookViewId="0">
      <selection activeCell="C22" sqref="C22:G26"/>
    </sheetView>
  </sheetViews>
  <sheetFormatPr defaultRowHeight="15" x14ac:dyDescent="0.25"/>
  <cols>
    <col min="1" max="1" width="4.85546875" style="2" bestFit="1" customWidth="1"/>
    <col min="2" max="2" width="58.5703125" customWidth="1"/>
    <col min="3" max="3" width="13.140625" bestFit="1" customWidth="1"/>
    <col min="4" max="5" width="12.28515625" bestFit="1" customWidth="1"/>
    <col min="6" max="6" width="11.28515625" bestFit="1" customWidth="1"/>
    <col min="7" max="7" width="10.28515625" bestFit="1" customWidth="1"/>
    <col min="8" max="8" width="11.85546875" bestFit="1" customWidth="1"/>
    <col min="9" max="9" width="11.5703125" bestFit="1" customWidth="1"/>
    <col min="10" max="10" width="13.7109375" bestFit="1" customWidth="1"/>
    <col min="11" max="11" width="12" bestFit="1" customWidth="1"/>
    <col min="12" max="13" width="10.28515625" bestFit="1" customWidth="1"/>
    <col min="14" max="16" width="9.28515625" bestFit="1" customWidth="1"/>
  </cols>
  <sheetData>
    <row r="1" spans="1:16" s="25" customFormat="1" x14ac:dyDescent="0.25">
      <c r="A1" s="170" t="s">
        <v>70</v>
      </c>
      <c r="B1" s="170"/>
      <c r="C1" s="170"/>
      <c r="D1" s="170"/>
      <c r="E1" s="170"/>
      <c r="F1" s="169" t="s">
        <v>0</v>
      </c>
      <c r="G1" s="169"/>
    </row>
    <row r="2" spans="1:16" x14ac:dyDescent="0.25">
      <c r="A2" s="26"/>
      <c r="B2" s="20" t="s">
        <v>71</v>
      </c>
      <c r="C2" s="20" t="s">
        <v>9</v>
      </c>
      <c r="D2" s="19" t="s">
        <v>72</v>
      </c>
      <c r="E2" s="19" t="s">
        <v>73</v>
      </c>
      <c r="F2" s="19" t="s">
        <v>74</v>
      </c>
      <c r="G2" s="19" t="s">
        <v>75</v>
      </c>
      <c r="K2" s="1"/>
      <c r="L2" s="1"/>
      <c r="M2" s="1"/>
      <c r="N2" s="1"/>
      <c r="O2" s="1"/>
      <c r="P2" s="1"/>
    </row>
    <row r="3" spans="1:16" x14ac:dyDescent="0.25">
      <c r="A3" s="27">
        <v>1</v>
      </c>
      <c r="B3" s="21" t="s">
        <v>51</v>
      </c>
      <c r="C3" s="133">
        <f>SUM(C4:C11)</f>
        <v>4072937.03</v>
      </c>
      <c r="D3" s="133">
        <f t="shared" ref="D3:G3" si="0">SUM(D4:D11)</f>
        <v>2885279.8200000003</v>
      </c>
      <c r="E3" s="133">
        <f t="shared" si="0"/>
        <v>1090589.03</v>
      </c>
      <c r="F3" s="133">
        <f t="shared" si="0"/>
        <v>92159.99</v>
      </c>
      <c r="G3" s="133">
        <f t="shared" si="0"/>
        <v>4908.1899999999996</v>
      </c>
      <c r="K3" s="1"/>
      <c r="L3" s="1"/>
      <c r="M3" s="1"/>
      <c r="N3" s="1"/>
      <c r="O3" s="1"/>
      <c r="P3" s="1"/>
    </row>
    <row r="4" spans="1:16" x14ac:dyDescent="0.25">
      <c r="A4" s="28">
        <v>1.1000000000000001</v>
      </c>
      <c r="B4" s="23" t="s">
        <v>76</v>
      </c>
      <c r="C4" s="134">
        <v>1244797.6499999999</v>
      </c>
      <c r="D4" s="131">
        <v>947423.97</v>
      </c>
      <c r="E4" s="131">
        <v>220568.12</v>
      </c>
      <c r="F4" s="131">
        <v>71924.490000000005</v>
      </c>
      <c r="G4" s="131">
        <v>4881.07</v>
      </c>
      <c r="K4" s="1"/>
      <c r="L4" s="1"/>
      <c r="M4" s="1"/>
      <c r="N4" s="1"/>
      <c r="O4" s="1"/>
      <c r="P4" s="1"/>
    </row>
    <row r="5" spans="1:16" x14ac:dyDescent="0.25">
      <c r="A5" s="28">
        <v>1.2</v>
      </c>
      <c r="B5" s="23" t="s">
        <v>53</v>
      </c>
      <c r="C5" s="134">
        <v>455479.79000000004</v>
      </c>
      <c r="D5" s="131">
        <v>294095.90000000002</v>
      </c>
      <c r="E5" s="131">
        <v>161383.89000000001</v>
      </c>
      <c r="F5" s="131">
        <v>0</v>
      </c>
      <c r="G5" s="131">
        <v>0</v>
      </c>
    </row>
    <row r="6" spans="1:16" x14ac:dyDescent="0.25">
      <c r="A6" s="28">
        <v>1.3</v>
      </c>
      <c r="B6" s="23" t="s">
        <v>1</v>
      </c>
      <c r="C6" s="134">
        <v>1516896.7300000002</v>
      </c>
      <c r="D6" s="131">
        <v>1304610.4300000002</v>
      </c>
      <c r="E6" s="131">
        <v>195275.56</v>
      </c>
      <c r="F6" s="131">
        <v>17010.740000000002</v>
      </c>
      <c r="G6" s="131">
        <v>0</v>
      </c>
      <c r="H6" s="1"/>
      <c r="I6" s="29"/>
    </row>
    <row r="7" spans="1:16" ht="30" x14ac:dyDescent="0.25">
      <c r="A7" s="28">
        <v>1.4</v>
      </c>
      <c r="B7" s="24" t="s">
        <v>77</v>
      </c>
      <c r="C7" s="134">
        <v>212772.97999999998</v>
      </c>
      <c r="D7" s="131">
        <v>77952.419999999984</v>
      </c>
      <c r="E7" s="131">
        <v>134820.56</v>
      </c>
      <c r="F7" s="131">
        <v>0</v>
      </c>
      <c r="G7" s="131">
        <v>0</v>
      </c>
    </row>
    <row r="8" spans="1:16" x14ac:dyDescent="0.25">
      <c r="A8" s="28">
        <v>1.5</v>
      </c>
      <c r="B8" s="23" t="s">
        <v>56</v>
      </c>
      <c r="C8" s="133">
        <v>0</v>
      </c>
      <c r="D8" s="131">
        <v>0</v>
      </c>
      <c r="E8" s="131">
        <v>0</v>
      </c>
      <c r="F8" s="131">
        <v>0</v>
      </c>
      <c r="G8" s="131">
        <v>0</v>
      </c>
      <c r="I8" s="1"/>
      <c r="J8" s="1"/>
      <c r="K8" s="1"/>
      <c r="L8" s="1"/>
    </row>
    <row r="9" spans="1:16" x14ac:dyDescent="0.25">
      <c r="A9" s="28">
        <v>1.6</v>
      </c>
      <c r="B9" s="23" t="s">
        <v>78</v>
      </c>
      <c r="C9" s="133">
        <f>E9</f>
        <v>357000</v>
      </c>
      <c r="D9" s="131">
        <v>0</v>
      </c>
      <c r="E9" s="131">
        <v>357000</v>
      </c>
      <c r="F9" s="131">
        <v>0</v>
      </c>
      <c r="G9" s="131">
        <v>0</v>
      </c>
      <c r="I9" s="1"/>
      <c r="J9" s="1"/>
      <c r="K9" s="1"/>
    </row>
    <row r="10" spans="1:16" x14ac:dyDescent="0.25">
      <c r="A10" s="28">
        <v>1.7</v>
      </c>
      <c r="B10" s="23" t="s">
        <v>79</v>
      </c>
      <c r="C10" s="133">
        <v>55932.58</v>
      </c>
      <c r="D10" s="131">
        <v>55932.58</v>
      </c>
      <c r="E10" s="131">
        <v>0</v>
      </c>
      <c r="F10" s="131">
        <v>0</v>
      </c>
      <c r="G10" s="131">
        <v>0</v>
      </c>
      <c r="I10" s="1"/>
      <c r="K10" s="1"/>
    </row>
    <row r="11" spans="1:16" x14ac:dyDescent="0.25">
      <c r="A11" s="28">
        <v>1.8</v>
      </c>
      <c r="B11" s="23" t="s">
        <v>3</v>
      </c>
      <c r="C11" s="133">
        <v>230057.30000000002</v>
      </c>
      <c r="D11" s="131">
        <v>205264.52</v>
      </c>
      <c r="E11" s="131">
        <v>21540.9</v>
      </c>
      <c r="F11" s="131">
        <v>3224.76</v>
      </c>
      <c r="G11" s="131">
        <v>27.12</v>
      </c>
      <c r="I11" s="1"/>
      <c r="K11" s="1"/>
    </row>
    <row r="12" spans="1:16" x14ac:dyDescent="0.25">
      <c r="A12" s="27">
        <v>2</v>
      </c>
      <c r="B12" s="21" t="s">
        <v>59</v>
      </c>
      <c r="C12" s="133">
        <f>C13+C14+C15+C20</f>
        <v>3717565.05</v>
      </c>
      <c r="D12" s="133">
        <f t="shared" ref="D12:G12" si="1">D13+D14+D15+D20</f>
        <v>2534100.77</v>
      </c>
      <c r="E12" s="133">
        <f t="shared" si="1"/>
        <v>1091634.95</v>
      </c>
      <c r="F12" s="133">
        <f t="shared" si="1"/>
        <v>89568.780000000013</v>
      </c>
      <c r="G12" s="133">
        <f t="shared" si="1"/>
        <v>2260.5499999999997</v>
      </c>
    </row>
    <row r="13" spans="1:16" x14ac:dyDescent="0.25">
      <c r="A13" s="28">
        <v>2.1</v>
      </c>
      <c r="B13" s="24" t="s">
        <v>80</v>
      </c>
      <c r="C13" s="133">
        <v>2159.87</v>
      </c>
      <c r="D13" s="131">
        <v>2159.87</v>
      </c>
      <c r="E13" s="131">
        <v>0</v>
      </c>
      <c r="F13" s="131">
        <v>0</v>
      </c>
      <c r="G13" s="131">
        <v>0</v>
      </c>
      <c r="I13" s="1"/>
    </row>
    <row r="14" spans="1:16" ht="30" x14ac:dyDescent="0.25">
      <c r="A14" s="28">
        <v>2.2000000000000002</v>
      </c>
      <c r="B14" s="24" t="s">
        <v>61</v>
      </c>
      <c r="C14" s="133">
        <v>214107.52000000002</v>
      </c>
      <c r="D14" s="131">
        <v>90506.36</v>
      </c>
      <c r="E14" s="131">
        <v>113415.14</v>
      </c>
      <c r="F14" s="131">
        <v>9517.5</v>
      </c>
      <c r="G14" s="131">
        <v>668.52</v>
      </c>
      <c r="I14" s="1"/>
      <c r="J14" s="1"/>
      <c r="K14" s="1"/>
      <c r="L14" s="1"/>
      <c r="M14" s="1"/>
    </row>
    <row r="15" spans="1:16" x14ac:dyDescent="0.25">
      <c r="A15" s="28">
        <v>2.2999999999999998</v>
      </c>
      <c r="B15" s="23" t="s">
        <v>81</v>
      </c>
      <c r="C15" s="133">
        <f>SUM(C16:C17)</f>
        <v>3248383.36</v>
      </c>
      <c r="D15" s="133">
        <f>SUM(D16:D17)</f>
        <v>2262104.38</v>
      </c>
      <c r="E15" s="133">
        <f>SUM(E16:E17)</f>
        <v>905310.05</v>
      </c>
      <c r="F15" s="133">
        <f>SUM(F16:F17)</f>
        <v>79379.62000000001</v>
      </c>
      <c r="G15" s="133">
        <f>SUM(G16:G17)</f>
        <v>1589.31</v>
      </c>
      <c r="I15" s="1"/>
    </row>
    <row r="16" spans="1:16" x14ac:dyDescent="0.25">
      <c r="A16" s="28" t="s">
        <v>63</v>
      </c>
      <c r="B16" s="23" t="s">
        <v>82</v>
      </c>
      <c r="C16" s="130">
        <v>2455972.63</v>
      </c>
      <c r="D16" s="131">
        <v>1884319.28</v>
      </c>
      <c r="E16" s="131">
        <v>491171.80000000005</v>
      </c>
      <c r="F16" s="131">
        <v>78892.240000000005</v>
      </c>
      <c r="G16" s="131">
        <v>1589.31</v>
      </c>
      <c r="I16" s="1"/>
    </row>
    <row r="17" spans="1:13" x14ac:dyDescent="0.25">
      <c r="A17" s="28" t="s">
        <v>65</v>
      </c>
      <c r="B17" s="23" t="s">
        <v>83</v>
      </c>
      <c r="C17" s="130">
        <v>792410.73</v>
      </c>
      <c r="D17" s="131">
        <v>377785.10000000003</v>
      </c>
      <c r="E17" s="131">
        <v>414138.25</v>
      </c>
      <c r="F17" s="131">
        <v>487.38</v>
      </c>
      <c r="G17" s="131">
        <v>0</v>
      </c>
      <c r="I17" s="29"/>
    </row>
    <row r="18" spans="1:13" x14ac:dyDescent="0.25">
      <c r="A18" s="28">
        <v>2.4</v>
      </c>
      <c r="B18" s="23" t="s">
        <v>67</v>
      </c>
      <c r="C18" s="133">
        <v>0</v>
      </c>
      <c r="D18" s="131">
        <v>0</v>
      </c>
      <c r="E18" s="131">
        <v>0</v>
      </c>
      <c r="F18" s="131">
        <v>0</v>
      </c>
      <c r="G18" s="131">
        <v>0</v>
      </c>
    </row>
    <row r="19" spans="1:13" x14ac:dyDescent="0.25">
      <c r="A19" s="28">
        <v>2.5</v>
      </c>
      <c r="B19" s="23" t="s">
        <v>4</v>
      </c>
      <c r="C19" s="133">
        <v>0</v>
      </c>
      <c r="D19" s="131">
        <v>0</v>
      </c>
      <c r="E19" s="131">
        <v>0</v>
      </c>
      <c r="F19" s="131">
        <v>0</v>
      </c>
      <c r="G19" s="131">
        <v>0</v>
      </c>
    </row>
    <row r="20" spans="1:13" x14ac:dyDescent="0.25">
      <c r="A20" s="28">
        <v>2.6</v>
      </c>
      <c r="B20" s="23" t="s">
        <v>5</v>
      </c>
      <c r="C20" s="133">
        <v>252914.3</v>
      </c>
      <c r="D20" s="131">
        <v>179330.16</v>
      </c>
      <c r="E20" s="131">
        <v>72909.759999999995</v>
      </c>
      <c r="F20" s="131">
        <v>671.66</v>
      </c>
      <c r="G20" s="131">
        <v>2.72</v>
      </c>
      <c r="J20" s="1"/>
      <c r="K20" s="1"/>
      <c r="M20" s="1"/>
    </row>
    <row r="21" spans="1:13" x14ac:dyDescent="0.25">
      <c r="A21" s="166" t="s">
        <v>84</v>
      </c>
      <c r="B21" s="167"/>
      <c r="C21" s="167"/>
      <c r="D21" s="167"/>
      <c r="E21" s="167"/>
      <c r="F21" s="167"/>
      <c r="G21" s="168"/>
    </row>
    <row r="22" spans="1:13" x14ac:dyDescent="0.25">
      <c r="A22" s="27">
        <v>3</v>
      </c>
      <c r="B22" s="30" t="s">
        <v>85</v>
      </c>
      <c r="C22" s="135">
        <f>C23+C24</f>
        <v>2.4300000000000002E-2</v>
      </c>
      <c r="D22" s="135">
        <f t="shared" ref="D22:G22" si="2">D23+D24</f>
        <v>0</v>
      </c>
      <c r="E22" s="135">
        <f t="shared" si="2"/>
        <v>1.3285255418970084E-2</v>
      </c>
      <c r="F22" s="135">
        <f t="shared" si="2"/>
        <v>3.8006023932622636E-3</v>
      </c>
      <c r="G22" s="135">
        <f t="shared" si="2"/>
        <v>7.1999999999999998E-3</v>
      </c>
    </row>
    <row r="23" spans="1:13" ht="30" x14ac:dyDescent="0.25">
      <c r="A23" s="28">
        <v>3.1</v>
      </c>
      <c r="B23" s="24" t="s">
        <v>86</v>
      </c>
      <c r="C23" s="136">
        <v>2.0500000000000001E-2</v>
      </c>
      <c r="D23" s="137">
        <v>0</v>
      </c>
      <c r="E23" s="137">
        <v>1.3285255418970084E-2</v>
      </c>
      <c r="F23" s="137">
        <v>3.8006023932622636E-3</v>
      </c>
      <c r="G23" s="137">
        <v>3.3999999999999998E-3</v>
      </c>
      <c r="J23" s="1"/>
      <c r="K23" s="1"/>
    </row>
    <row r="24" spans="1:13" x14ac:dyDescent="0.25">
      <c r="A24" s="28">
        <v>3.2</v>
      </c>
      <c r="B24" s="23" t="s">
        <v>87</v>
      </c>
      <c r="C24" s="136">
        <v>3.8E-3</v>
      </c>
      <c r="D24" s="137">
        <v>0</v>
      </c>
      <c r="E24" s="137">
        <v>0</v>
      </c>
      <c r="F24" s="137">
        <v>0</v>
      </c>
      <c r="G24" s="137">
        <v>3.8E-3</v>
      </c>
      <c r="J24" s="1"/>
    </row>
    <row r="25" spans="1:13" x14ac:dyDescent="0.25">
      <c r="A25" s="28">
        <v>3.3</v>
      </c>
      <c r="B25" s="23" t="s">
        <v>88</v>
      </c>
      <c r="C25" s="136">
        <v>0</v>
      </c>
      <c r="D25" s="137">
        <v>0</v>
      </c>
      <c r="E25" s="137">
        <v>0</v>
      </c>
      <c r="F25" s="137">
        <v>0</v>
      </c>
      <c r="G25" s="137">
        <v>0</v>
      </c>
      <c r="J25" s="31"/>
    </row>
    <row r="26" spans="1:13" x14ac:dyDescent="0.25">
      <c r="A26" s="28">
        <v>3.4</v>
      </c>
      <c r="B26" s="23" t="s">
        <v>89</v>
      </c>
      <c r="C26" s="135">
        <v>2.4300000000000002E-2</v>
      </c>
      <c r="D26" s="135">
        <v>0</v>
      </c>
      <c r="E26" s="137">
        <v>1.3285255418970084E-2</v>
      </c>
      <c r="F26" s="137">
        <v>3.8006023932622636E-3</v>
      </c>
      <c r="G26" s="137">
        <v>7.1999999999999998E-3</v>
      </c>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zoomScale="130" zoomScaleNormal="130" workbookViewId="0">
      <selection activeCell="C17" sqref="C17:C22"/>
    </sheetView>
  </sheetViews>
  <sheetFormatPr defaultRowHeight="15" x14ac:dyDescent="0.25"/>
  <cols>
    <col min="1" max="1" width="5.85546875" customWidth="1"/>
    <col min="2" max="2" width="35.42578125" bestFit="1" customWidth="1"/>
    <col min="3" max="3" width="16" customWidth="1"/>
  </cols>
  <sheetData>
    <row r="1" spans="1:11" x14ac:dyDescent="0.25">
      <c r="A1" s="171" t="s">
        <v>90</v>
      </c>
      <c r="B1" s="172"/>
      <c r="C1" s="33" t="s">
        <v>0</v>
      </c>
      <c r="D1" s="32"/>
      <c r="E1" s="32"/>
      <c r="F1" s="32"/>
      <c r="G1" s="32"/>
      <c r="H1" s="32"/>
      <c r="I1" s="32"/>
      <c r="J1" s="32"/>
      <c r="K1" s="32"/>
    </row>
    <row r="2" spans="1:11" x14ac:dyDescent="0.25">
      <c r="A2" s="20">
        <v>1</v>
      </c>
      <c r="B2" s="21" t="s">
        <v>91</v>
      </c>
      <c r="C2" s="138">
        <f>SUM(C3:C8)</f>
        <v>2857956.14</v>
      </c>
    </row>
    <row r="3" spans="1:11" x14ac:dyDescent="0.25">
      <c r="A3" s="34">
        <v>1.1000000000000001</v>
      </c>
      <c r="B3" s="23" t="s">
        <v>92</v>
      </c>
      <c r="C3" s="130">
        <v>1064396.3400000001</v>
      </c>
    </row>
    <row r="4" spans="1:11" x14ac:dyDescent="0.25">
      <c r="A4" s="34">
        <v>1.2</v>
      </c>
      <c r="B4" s="23" t="s">
        <v>44</v>
      </c>
      <c r="C4" s="130">
        <v>303090.57</v>
      </c>
    </row>
    <row r="5" spans="1:11" x14ac:dyDescent="0.25">
      <c r="A5" s="34">
        <v>1.3</v>
      </c>
      <c r="B5" s="23" t="s">
        <v>93</v>
      </c>
      <c r="C5" s="130">
        <v>403796</v>
      </c>
    </row>
    <row r="6" spans="1:11" x14ac:dyDescent="0.25">
      <c r="A6" s="34">
        <v>1.4</v>
      </c>
      <c r="B6" s="23" t="s">
        <v>94</v>
      </c>
      <c r="C6" s="130">
        <v>476941.2900000001</v>
      </c>
    </row>
    <row r="7" spans="1:11" x14ac:dyDescent="0.25">
      <c r="A7" s="34">
        <v>1.5</v>
      </c>
      <c r="B7" s="23" t="s">
        <v>95</v>
      </c>
      <c r="C7" s="130">
        <v>350278.94</v>
      </c>
    </row>
    <row r="8" spans="1:11" x14ac:dyDescent="0.25">
      <c r="A8" s="34">
        <v>1.6</v>
      </c>
      <c r="B8" s="23" t="s">
        <v>96</v>
      </c>
      <c r="C8" s="130">
        <v>259453</v>
      </c>
    </row>
    <row r="9" spans="1:11" x14ac:dyDescent="0.25">
      <c r="A9" s="20">
        <v>2</v>
      </c>
      <c r="B9" s="21" t="s">
        <v>97</v>
      </c>
      <c r="C9" s="138">
        <f>SUM(C10:C15)</f>
        <v>1712128.1900000002</v>
      </c>
    </row>
    <row r="10" spans="1:11" x14ac:dyDescent="0.25">
      <c r="A10" s="34">
        <v>2.1</v>
      </c>
      <c r="B10" s="23" t="s">
        <v>92</v>
      </c>
      <c r="C10" s="130">
        <v>391078.52999999991</v>
      </c>
    </row>
    <row r="11" spans="1:11" x14ac:dyDescent="0.25">
      <c r="A11" s="34">
        <v>2.2000000000000002</v>
      </c>
      <c r="B11" s="23" t="s">
        <v>44</v>
      </c>
      <c r="C11" s="130">
        <v>633171.99000000011</v>
      </c>
    </row>
    <row r="12" spans="1:11" x14ac:dyDescent="0.25">
      <c r="A12" s="34">
        <v>2.2999999999999998</v>
      </c>
      <c r="B12" s="23" t="s">
        <v>93</v>
      </c>
      <c r="C12" s="130">
        <v>297317</v>
      </c>
    </row>
    <row r="13" spans="1:11" x14ac:dyDescent="0.25">
      <c r="A13" s="34">
        <v>2.4</v>
      </c>
      <c r="B13" s="23" t="s">
        <v>94</v>
      </c>
      <c r="C13" s="130">
        <v>201112.67000000019</v>
      </c>
    </row>
    <row r="14" spans="1:11" x14ac:dyDescent="0.25">
      <c r="A14" s="34">
        <v>2.5</v>
      </c>
      <c r="B14" s="23" t="s">
        <v>95</v>
      </c>
      <c r="C14" s="130">
        <v>93296.999999999985</v>
      </c>
    </row>
    <row r="15" spans="1:11" x14ac:dyDescent="0.25">
      <c r="A15" s="34">
        <v>2.6</v>
      </c>
      <c r="B15" s="23" t="s">
        <v>96</v>
      </c>
      <c r="C15" s="130">
        <v>96151</v>
      </c>
    </row>
    <row r="16" spans="1:11" x14ac:dyDescent="0.25">
      <c r="A16" s="20">
        <v>3</v>
      </c>
      <c r="B16" s="21" t="s">
        <v>98</v>
      </c>
      <c r="C16" s="138">
        <f>SUM(C17:C22)</f>
        <v>1145827.95</v>
      </c>
    </row>
    <row r="17" spans="1:3" x14ac:dyDescent="0.25">
      <c r="A17" s="34">
        <v>3.1</v>
      </c>
      <c r="B17" s="23" t="s">
        <v>92</v>
      </c>
      <c r="C17" s="130">
        <v>673317.81000000017</v>
      </c>
    </row>
    <row r="18" spans="1:3" x14ac:dyDescent="0.25">
      <c r="A18" s="34">
        <v>3.2</v>
      </c>
      <c r="B18" s="23" t="s">
        <v>44</v>
      </c>
      <c r="C18" s="130">
        <v>-330081.4200000001</v>
      </c>
    </row>
    <row r="19" spans="1:3" x14ac:dyDescent="0.25">
      <c r="A19" s="34">
        <v>3.3</v>
      </c>
      <c r="B19" s="23" t="s">
        <v>93</v>
      </c>
      <c r="C19" s="130">
        <v>106479</v>
      </c>
    </row>
    <row r="20" spans="1:3" x14ac:dyDescent="0.25">
      <c r="A20" s="34">
        <v>3.4</v>
      </c>
      <c r="B20" s="23" t="s">
        <v>94</v>
      </c>
      <c r="C20" s="130">
        <v>275828.61999999988</v>
      </c>
    </row>
    <row r="21" spans="1:3" x14ac:dyDescent="0.25">
      <c r="A21" s="34">
        <v>3.5</v>
      </c>
      <c r="B21" s="23" t="s">
        <v>95</v>
      </c>
      <c r="C21" s="130">
        <v>256981.94</v>
      </c>
    </row>
    <row r="22" spans="1:3" x14ac:dyDescent="0.25">
      <c r="A22" s="34">
        <v>3.6</v>
      </c>
      <c r="B22" s="23" t="s">
        <v>96</v>
      </c>
      <c r="C22" s="130">
        <v>163302</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B3" sqref="B3:D26"/>
    </sheetView>
  </sheetViews>
  <sheetFormatPr defaultRowHeight="15" x14ac:dyDescent="0.25"/>
  <cols>
    <col min="1" max="1" width="49.5703125" style="35" customWidth="1"/>
    <col min="2" max="2" width="21.140625" style="35" customWidth="1"/>
    <col min="3" max="3" width="20.28515625" style="35" bestFit="1" customWidth="1"/>
    <col min="4" max="4" width="20.28515625" style="35" customWidth="1"/>
    <col min="5" max="6" width="9.140625" style="35"/>
    <col min="7" max="7" width="10.5703125" style="35" bestFit="1" customWidth="1"/>
    <col min="8" max="10" width="9.140625" style="35"/>
    <col min="11" max="11" width="11.140625" style="35" bestFit="1" customWidth="1"/>
    <col min="12" max="16384" width="9.140625" style="35"/>
  </cols>
  <sheetData>
    <row r="1" spans="1:9" ht="36.75" customHeight="1" x14ac:dyDescent="0.25">
      <c r="A1" s="173" t="s">
        <v>99</v>
      </c>
      <c r="B1" s="173"/>
      <c r="C1" s="173"/>
      <c r="D1" s="173"/>
    </row>
    <row r="2" spans="1:9" ht="45" x14ac:dyDescent="0.25">
      <c r="A2" s="36" t="s">
        <v>100</v>
      </c>
      <c r="B2" s="37" t="s">
        <v>101</v>
      </c>
      <c r="C2" s="37" t="s">
        <v>102</v>
      </c>
      <c r="D2" s="37" t="s">
        <v>103</v>
      </c>
      <c r="E2" s="38"/>
      <c r="F2" s="38"/>
      <c r="G2" s="161"/>
    </row>
    <row r="3" spans="1:9" x14ac:dyDescent="0.25">
      <c r="A3" s="39" t="s">
        <v>104</v>
      </c>
      <c r="B3" s="139">
        <f>B4+B9+B10+B11+B12+B13+B14+B17</f>
        <v>1821222.4900000002</v>
      </c>
      <c r="C3" s="139">
        <f>C4+C9+C10+C11+C12+C13+C14+C17</f>
        <v>43820.020000000004</v>
      </c>
      <c r="D3" s="140">
        <v>0.03</v>
      </c>
      <c r="E3" s="40"/>
      <c r="F3" s="38"/>
      <c r="G3" s="38"/>
      <c r="I3" s="160"/>
    </row>
    <row r="4" spans="1:9" x14ac:dyDescent="0.25">
      <c r="A4" s="41" t="s">
        <v>105</v>
      </c>
      <c r="B4" s="139">
        <f>SUM(B5:B8)</f>
        <v>53523.64</v>
      </c>
      <c r="C4" s="139">
        <v>1952.7099999999998</v>
      </c>
      <c r="D4" s="140">
        <v>0</v>
      </c>
      <c r="E4" s="40"/>
    </row>
    <row r="5" spans="1:9" x14ac:dyDescent="0.25">
      <c r="A5" s="42" t="s">
        <v>106</v>
      </c>
      <c r="B5" s="139">
        <v>0</v>
      </c>
      <c r="C5" s="139">
        <v>0</v>
      </c>
      <c r="D5" s="140">
        <v>0</v>
      </c>
      <c r="E5" s="40"/>
    </row>
    <row r="6" spans="1:9" ht="15.75" customHeight="1" x14ac:dyDescent="0.25">
      <c r="A6" s="42" t="s">
        <v>107</v>
      </c>
      <c r="B6" s="139">
        <v>10846.59</v>
      </c>
      <c r="C6" s="139">
        <v>48.24</v>
      </c>
      <c r="D6" s="140">
        <v>0</v>
      </c>
      <c r="E6" s="40"/>
    </row>
    <row r="7" spans="1:9" x14ac:dyDescent="0.25">
      <c r="A7" s="42" t="s">
        <v>108</v>
      </c>
      <c r="B7" s="139">
        <v>1416.24</v>
      </c>
      <c r="C7" s="139">
        <v>0</v>
      </c>
      <c r="D7" s="140">
        <v>0</v>
      </c>
      <c r="E7" s="40"/>
    </row>
    <row r="8" spans="1:9" x14ac:dyDescent="0.25">
      <c r="A8" s="42" t="s">
        <v>109</v>
      </c>
      <c r="B8" s="139">
        <v>41260.81</v>
      </c>
      <c r="C8" s="139">
        <v>0</v>
      </c>
      <c r="D8" s="140">
        <v>0</v>
      </c>
      <c r="E8" s="40"/>
    </row>
    <row r="9" spans="1:9" x14ac:dyDescent="0.25">
      <c r="A9" s="41" t="s">
        <v>110</v>
      </c>
      <c r="B9" s="139">
        <v>19407.240000000002</v>
      </c>
      <c r="C9" s="139">
        <v>12124.04</v>
      </c>
      <c r="D9" s="140">
        <v>0.01</v>
      </c>
      <c r="E9" s="40"/>
    </row>
    <row r="10" spans="1:9" x14ac:dyDescent="0.25">
      <c r="A10" s="41" t="s">
        <v>111</v>
      </c>
      <c r="B10" s="139">
        <v>82290.34</v>
      </c>
      <c r="C10" s="139">
        <v>155.63999999999999</v>
      </c>
      <c r="D10" s="140">
        <v>0</v>
      </c>
      <c r="E10" s="40"/>
    </row>
    <row r="11" spans="1:9" x14ac:dyDescent="0.25">
      <c r="A11" s="41" t="s">
        <v>112</v>
      </c>
      <c r="B11" s="139">
        <v>48055.28</v>
      </c>
      <c r="C11" s="139">
        <v>0</v>
      </c>
      <c r="D11" s="140">
        <v>0</v>
      </c>
      <c r="E11" s="40"/>
    </row>
    <row r="12" spans="1:9" x14ac:dyDescent="0.25">
      <c r="A12" s="41" t="s">
        <v>113</v>
      </c>
      <c r="B12" s="139">
        <v>59198.07</v>
      </c>
      <c r="C12" s="139">
        <v>9.11</v>
      </c>
      <c r="D12" s="140">
        <v>0</v>
      </c>
      <c r="E12" s="40"/>
    </row>
    <row r="13" spans="1:9" x14ac:dyDescent="0.25">
      <c r="A13" s="41" t="s">
        <v>114</v>
      </c>
      <c r="B13" s="139">
        <v>66964.649999999994</v>
      </c>
      <c r="C13" s="139">
        <v>2643</v>
      </c>
      <c r="D13" s="140">
        <v>0</v>
      </c>
      <c r="E13" s="40"/>
    </row>
    <row r="14" spans="1:9" x14ac:dyDescent="0.25">
      <c r="A14" s="41" t="s">
        <v>115</v>
      </c>
      <c r="B14" s="139">
        <f>60130.16+44322.19</f>
        <v>104452.35</v>
      </c>
      <c r="C14" s="139">
        <f>406.07-20.91</f>
        <v>385.15999999999997</v>
      </c>
      <c r="D14" s="140">
        <v>0</v>
      </c>
      <c r="E14" s="40"/>
    </row>
    <row r="15" spans="1:9" x14ac:dyDescent="0.25">
      <c r="A15" s="41" t="s">
        <v>116</v>
      </c>
      <c r="B15" s="139">
        <v>0</v>
      </c>
      <c r="C15" s="139">
        <v>0</v>
      </c>
      <c r="D15" s="140">
        <v>0</v>
      </c>
      <c r="E15" s="40"/>
    </row>
    <row r="16" spans="1:9" x14ac:dyDescent="0.25">
      <c r="A16" s="43" t="s">
        <v>117</v>
      </c>
      <c r="B16" s="139">
        <v>0</v>
      </c>
      <c r="C16" s="139">
        <v>0</v>
      </c>
      <c r="D16" s="140">
        <v>0</v>
      </c>
      <c r="E16" s="40"/>
    </row>
    <row r="17" spans="1:5" ht="30" x14ac:dyDescent="0.25">
      <c r="A17" s="43" t="s">
        <v>118</v>
      </c>
      <c r="B17" s="139">
        <f>B18+B24+B25</f>
        <v>1387330.9200000002</v>
      </c>
      <c r="C17" s="139">
        <f>C18+C24+C25</f>
        <v>26550.36</v>
      </c>
      <c r="D17" s="140">
        <v>0.02</v>
      </c>
      <c r="E17" s="40"/>
    </row>
    <row r="18" spans="1:5" x14ac:dyDescent="0.25">
      <c r="A18" s="44" t="s">
        <v>119</v>
      </c>
      <c r="B18" s="139">
        <f>B19</f>
        <v>52541.009999999987</v>
      </c>
      <c r="C18" s="139">
        <f>C19</f>
        <v>1204.6200000000001</v>
      </c>
      <c r="D18" s="140">
        <v>0</v>
      </c>
      <c r="E18" s="40"/>
    </row>
    <row r="19" spans="1:5" ht="30" x14ac:dyDescent="0.25">
      <c r="A19" s="45" t="s">
        <v>120</v>
      </c>
      <c r="B19" s="139">
        <v>52541.009999999987</v>
      </c>
      <c r="C19" s="139">
        <v>1204.6200000000001</v>
      </c>
      <c r="D19" s="140">
        <v>0</v>
      </c>
      <c r="E19" s="40"/>
    </row>
    <row r="20" spans="1:5" x14ac:dyDescent="0.25">
      <c r="A20" s="44" t="s">
        <v>121</v>
      </c>
      <c r="B20" s="139">
        <v>0</v>
      </c>
      <c r="C20" s="139">
        <v>0</v>
      </c>
      <c r="D20" s="140">
        <v>0</v>
      </c>
      <c r="E20" s="40"/>
    </row>
    <row r="21" spans="1:5" ht="30" x14ac:dyDescent="0.25">
      <c r="A21" s="45" t="s">
        <v>122</v>
      </c>
      <c r="B21" s="139">
        <v>0</v>
      </c>
      <c r="C21" s="139">
        <v>0</v>
      </c>
      <c r="D21" s="140">
        <v>0</v>
      </c>
      <c r="E21" s="40"/>
    </row>
    <row r="22" spans="1:5" x14ac:dyDescent="0.25">
      <c r="A22" s="44" t="s">
        <v>123</v>
      </c>
      <c r="B22" s="139">
        <v>0</v>
      </c>
      <c r="C22" s="139">
        <v>0</v>
      </c>
      <c r="D22" s="140">
        <v>0</v>
      </c>
      <c r="E22" s="40"/>
    </row>
    <row r="23" spans="1:5" x14ac:dyDescent="0.25">
      <c r="A23" s="44" t="s">
        <v>124</v>
      </c>
      <c r="B23" s="139">
        <v>0</v>
      </c>
      <c r="C23" s="139">
        <v>0</v>
      </c>
      <c r="D23" s="140">
        <v>0</v>
      </c>
      <c r="E23" s="40"/>
    </row>
    <row r="24" spans="1:5" x14ac:dyDescent="0.25">
      <c r="A24" s="44" t="s">
        <v>125</v>
      </c>
      <c r="B24" s="139">
        <v>273999.86000000004</v>
      </c>
      <c r="C24" s="139">
        <v>5048.3900000000012</v>
      </c>
      <c r="D24" s="140">
        <v>0</v>
      </c>
      <c r="E24" s="40"/>
    </row>
    <row r="25" spans="1:5" x14ac:dyDescent="0.25">
      <c r="A25" s="44" t="s">
        <v>126</v>
      </c>
      <c r="B25" s="139">
        <v>1060790.05</v>
      </c>
      <c r="C25" s="139">
        <v>20297.349999999999</v>
      </c>
      <c r="D25" s="140">
        <v>0.02</v>
      </c>
      <c r="E25" s="40"/>
    </row>
    <row r="26" spans="1:5" x14ac:dyDescent="0.25">
      <c r="A26" s="46" t="s">
        <v>127</v>
      </c>
      <c r="B26" s="139">
        <v>0</v>
      </c>
      <c r="C26" s="139">
        <v>0</v>
      </c>
      <c r="D26" s="140">
        <v>0</v>
      </c>
      <c r="E26" s="40"/>
    </row>
    <row r="27" spans="1:5" x14ac:dyDescent="0.25">
      <c r="A27" s="174" t="s">
        <v>128</v>
      </c>
      <c r="B27" s="174"/>
      <c r="C27" s="174"/>
      <c r="D27" s="174"/>
    </row>
    <row r="28" spans="1:5" ht="35.25" customHeight="1" x14ac:dyDescent="0.25">
      <c r="A28" s="175"/>
      <c r="B28" s="175"/>
      <c r="C28" s="175"/>
      <c r="D28" s="175"/>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B4" sqref="B4:G12"/>
    </sheetView>
  </sheetViews>
  <sheetFormatPr defaultRowHeight="15" x14ac:dyDescent="0.25"/>
  <cols>
    <col min="1" max="1" width="34.5703125" style="35" customWidth="1"/>
    <col min="2" max="2" width="12.85546875" style="35" customWidth="1"/>
    <col min="3" max="3" width="15.140625" style="35" bestFit="1" customWidth="1"/>
    <col min="4" max="4" width="14" style="35" customWidth="1"/>
    <col min="5" max="5" width="17.140625" style="35" customWidth="1"/>
    <col min="6" max="6" width="17.5703125" style="35" customWidth="1"/>
    <col min="7" max="7" width="19.5703125" style="35" customWidth="1"/>
    <col min="8" max="8" width="11.42578125" style="35" bestFit="1" customWidth="1"/>
    <col min="9" max="10" width="9.140625" style="35"/>
    <col min="11" max="11" width="11" style="35" bestFit="1" customWidth="1"/>
    <col min="12" max="12" width="12" style="35" bestFit="1" customWidth="1"/>
    <col min="13" max="16384" width="9.140625" style="35"/>
  </cols>
  <sheetData>
    <row r="1" spans="1:12" x14ac:dyDescent="0.25">
      <c r="A1" s="176" t="s">
        <v>129</v>
      </c>
      <c r="B1" s="176"/>
      <c r="C1" s="176"/>
      <c r="D1" s="176"/>
      <c r="E1" s="176"/>
      <c r="F1" s="176"/>
      <c r="G1" s="176"/>
    </row>
    <row r="2" spans="1:12" x14ac:dyDescent="0.25">
      <c r="A2" s="177" t="s">
        <v>130</v>
      </c>
      <c r="B2" s="177"/>
      <c r="C2" s="177"/>
      <c r="D2" s="177"/>
      <c r="E2" s="177"/>
      <c r="F2" s="177"/>
      <c r="G2" s="177"/>
    </row>
    <row r="3" spans="1:12" ht="60" x14ac:dyDescent="0.25">
      <c r="A3" s="47"/>
      <c r="B3" s="48" t="s">
        <v>131</v>
      </c>
      <c r="C3" s="48" t="s">
        <v>132</v>
      </c>
      <c r="D3" s="48" t="s">
        <v>133</v>
      </c>
      <c r="E3" s="48" t="s">
        <v>134</v>
      </c>
      <c r="F3" s="48" t="s">
        <v>135</v>
      </c>
      <c r="G3" s="48" t="s">
        <v>136</v>
      </c>
      <c r="L3" s="160"/>
    </row>
    <row r="4" spans="1:12" x14ac:dyDescent="0.25">
      <c r="A4" s="49" t="s">
        <v>137</v>
      </c>
      <c r="B4" s="141">
        <v>1821222.49</v>
      </c>
      <c r="C4" s="50" t="s">
        <v>138</v>
      </c>
      <c r="D4" s="141">
        <f>D5</f>
        <v>9185.4600000000009</v>
      </c>
      <c r="E4" s="142">
        <f>D4/$B$4</f>
        <v>5.0435682902202688E-3</v>
      </c>
      <c r="F4" s="143">
        <v>274439.01</v>
      </c>
      <c r="G4" s="142">
        <f>F4/B4</f>
        <v>0.15068944706475704</v>
      </c>
    </row>
    <row r="5" spans="1:12" x14ac:dyDescent="0.25">
      <c r="A5" s="51" t="s">
        <v>139</v>
      </c>
      <c r="B5" s="141">
        <v>571600.99</v>
      </c>
      <c r="C5" s="142">
        <f>B5/B4</f>
        <v>0.31385566186369684</v>
      </c>
      <c r="D5" s="141">
        <f>D6+D7</f>
        <v>9185.4600000000009</v>
      </c>
      <c r="E5" s="142">
        <f>D5/$B$4</f>
        <v>5.0435682902202688E-3</v>
      </c>
      <c r="F5" s="50" t="s">
        <v>138</v>
      </c>
      <c r="G5" s="50" t="s">
        <v>138</v>
      </c>
    </row>
    <row r="6" spans="1:12" x14ac:dyDescent="0.25">
      <c r="A6" s="52" t="s">
        <v>140</v>
      </c>
      <c r="B6" s="141">
        <v>428575.33</v>
      </c>
      <c r="C6" s="142">
        <f>B6/B4</f>
        <v>0.23532288468500079</v>
      </c>
      <c r="D6" s="141">
        <v>5230.1100000000006</v>
      </c>
      <c r="E6" s="142">
        <f>D6/$B$4</f>
        <v>2.8717578597439791E-3</v>
      </c>
      <c r="F6" s="50" t="s">
        <v>138</v>
      </c>
      <c r="G6" s="50" t="s">
        <v>138</v>
      </c>
    </row>
    <row r="7" spans="1:12" x14ac:dyDescent="0.25">
      <c r="A7" s="52" t="s">
        <v>141</v>
      </c>
      <c r="B7" s="141">
        <v>143025.65999999997</v>
      </c>
      <c r="C7" s="142">
        <f>B7/B4</f>
        <v>7.8532777178696042E-2</v>
      </c>
      <c r="D7" s="141">
        <v>3955.3500000000004</v>
      </c>
      <c r="E7" s="142">
        <f>D7/$B$4</f>
        <v>2.1718104304762897E-3</v>
      </c>
      <c r="F7" s="50" t="s">
        <v>138</v>
      </c>
      <c r="G7" s="50" t="s">
        <v>138</v>
      </c>
    </row>
    <row r="8" spans="1:12" x14ac:dyDescent="0.25">
      <c r="A8" s="51" t="s">
        <v>142</v>
      </c>
      <c r="B8" s="141">
        <f>B9+B10+B11</f>
        <v>1124322.6299999999</v>
      </c>
      <c r="C8" s="142">
        <f>B8/B4</f>
        <v>0.61734501752171966</v>
      </c>
      <c r="D8" s="50" t="s">
        <v>138</v>
      </c>
      <c r="E8" s="50" t="s">
        <v>138</v>
      </c>
      <c r="F8" s="143">
        <v>319868.64750000002</v>
      </c>
      <c r="G8" s="142">
        <f>F8/B4</f>
        <v>0.17563403112817919</v>
      </c>
      <c r="H8" s="53"/>
    </row>
    <row r="9" spans="1:12" x14ac:dyDescent="0.25">
      <c r="A9" s="54" t="s">
        <v>143</v>
      </c>
      <c r="B9" s="141">
        <v>1067502.47</v>
      </c>
      <c r="C9" s="142">
        <f>B9/B4</f>
        <v>0.58614610563039993</v>
      </c>
      <c r="D9" s="50" t="s">
        <v>138</v>
      </c>
      <c r="E9" s="50" t="s">
        <v>138</v>
      </c>
      <c r="F9" s="141">
        <v>268789.1875</v>
      </c>
      <c r="G9" s="142">
        <f>F9/B4</f>
        <v>0.14758723273837893</v>
      </c>
      <c r="H9" s="53"/>
    </row>
    <row r="10" spans="1:12" x14ac:dyDescent="0.25">
      <c r="A10" s="54" t="s">
        <v>144</v>
      </c>
      <c r="B10" s="141">
        <v>7654.26</v>
      </c>
      <c r="C10" s="142">
        <f>B10/B4</f>
        <v>4.2028143414811446E-3</v>
      </c>
      <c r="D10" s="50" t="s">
        <v>138</v>
      </c>
      <c r="E10" s="50" t="s">
        <v>138</v>
      </c>
      <c r="F10" s="141">
        <v>1913.5650000000001</v>
      </c>
      <c r="G10" s="142">
        <f>F10/B4</f>
        <v>1.0507035853702862E-3</v>
      </c>
      <c r="H10" s="53"/>
    </row>
    <row r="11" spans="1:12" x14ac:dyDescent="0.25">
      <c r="A11" s="54" t="s">
        <v>145</v>
      </c>
      <c r="B11" s="141">
        <v>49165.9</v>
      </c>
      <c r="C11" s="142">
        <f>B11/B4</f>
        <v>2.6996097549838626E-2</v>
      </c>
      <c r="D11" s="50" t="s">
        <v>138</v>
      </c>
      <c r="E11" s="50" t="s">
        <v>138</v>
      </c>
      <c r="F11" s="141">
        <v>49165.9</v>
      </c>
      <c r="G11" s="142">
        <f>F11/B4</f>
        <v>2.6996097549838626E-2</v>
      </c>
      <c r="H11" s="53"/>
    </row>
    <row r="12" spans="1:12" x14ac:dyDescent="0.25">
      <c r="A12" s="51" t="s">
        <v>146</v>
      </c>
      <c r="B12" s="141">
        <v>125298.87</v>
      </c>
      <c r="C12" s="142">
        <f>B12/B4</f>
        <v>6.8799320614583451E-2</v>
      </c>
      <c r="D12" s="50" t="s">
        <v>138</v>
      </c>
      <c r="E12" s="50" t="s">
        <v>138</v>
      </c>
      <c r="F12" s="50" t="s">
        <v>138</v>
      </c>
      <c r="G12" s="50" t="s">
        <v>138</v>
      </c>
    </row>
    <row r="14" spans="1:12" x14ac:dyDescent="0.25">
      <c r="A14" s="55"/>
      <c r="C14" s="56"/>
    </row>
    <row r="15" spans="1:12" x14ac:dyDescent="0.25">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zoomScaleNormal="100" zoomScaleSheetLayoutView="100" workbookViewId="0">
      <selection activeCell="B5" sqref="B5:C15"/>
    </sheetView>
  </sheetViews>
  <sheetFormatPr defaultColWidth="9.140625" defaultRowHeight="15" x14ac:dyDescent="0.25"/>
  <cols>
    <col min="1" max="1" width="55.140625" style="57" customWidth="1"/>
    <col min="2" max="2" width="13.7109375" style="57" customWidth="1"/>
    <col min="3" max="3" width="18.28515625" style="57" bestFit="1" customWidth="1"/>
    <col min="4" max="16384" width="9.140625" style="57"/>
  </cols>
  <sheetData>
    <row r="1" spans="1:3" ht="27.75" customHeight="1" x14ac:dyDescent="0.25">
      <c r="A1" s="178" t="s">
        <v>147</v>
      </c>
      <c r="B1" s="178"/>
      <c r="C1" s="178"/>
    </row>
    <row r="2" spans="1:3" ht="9.75" customHeight="1" x14ac:dyDescent="0.25">
      <c r="A2" s="179" t="s">
        <v>130</v>
      </c>
      <c r="B2" s="179"/>
      <c r="C2" s="179"/>
    </row>
    <row r="3" spans="1:3" ht="13.5" customHeight="1" x14ac:dyDescent="0.25">
      <c r="A3" s="59"/>
      <c r="B3" s="60" t="s">
        <v>148</v>
      </c>
      <c r="C3" s="60" t="s">
        <v>149</v>
      </c>
    </row>
    <row r="4" spans="1:3" ht="30" x14ac:dyDescent="0.25">
      <c r="A4" s="61" t="s">
        <v>150</v>
      </c>
      <c r="B4" s="62" t="s">
        <v>9</v>
      </c>
      <c r="C4" s="62" t="s">
        <v>151</v>
      </c>
    </row>
    <row r="5" spans="1:3" x14ac:dyDescent="0.25">
      <c r="A5" s="63" t="s">
        <v>152</v>
      </c>
      <c r="B5" s="64">
        <v>578258.59</v>
      </c>
      <c r="C5" s="64">
        <v>23264.92</v>
      </c>
    </row>
    <row r="6" spans="1:3" x14ac:dyDescent="0.25">
      <c r="A6" s="65" t="s">
        <v>153</v>
      </c>
      <c r="B6" s="66">
        <v>0</v>
      </c>
      <c r="C6" s="66">
        <v>0</v>
      </c>
    </row>
    <row r="7" spans="1:3" x14ac:dyDescent="0.25">
      <c r="A7" s="65" t="s">
        <v>154</v>
      </c>
      <c r="B7" s="66">
        <v>578258.59</v>
      </c>
      <c r="C7" s="66">
        <v>23264.92</v>
      </c>
    </row>
    <row r="8" spans="1:3" ht="30" x14ac:dyDescent="0.25">
      <c r="A8" s="67" t="s">
        <v>155</v>
      </c>
      <c r="B8" s="66">
        <v>0</v>
      </c>
      <c r="C8" s="66">
        <v>0</v>
      </c>
    </row>
    <row r="9" spans="1:3" x14ac:dyDescent="0.25">
      <c r="A9" s="65" t="s">
        <v>156</v>
      </c>
      <c r="B9" s="66">
        <v>0</v>
      </c>
      <c r="C9" s="66">
        <v>0</v>
      </c>
    </row>
    <row r="10" spans="1:3" x14ac:dyDescent="0.25">
      <c r="A10" s="68" t="s">
        <v>157</v>
      </c>
      <c r="B10" s="64">
        <v>509254.21</v>
      </c>
      <c r="C10" s="64">
        <v>237764.58</v>
      </c>
    </row>
    <row r="11" spans="1:3" x14ac:dyDescent="0.25">
      <c r="A11" s="67" t="s">
        <v>158</v>
      </c>
      <c r="B11" s="66">
        <v>509254.21</v>
      </c>
      <c r="C11" s="66">
        <v>237764.58</v>
      </c>
    </row>
    <row r="12" spans="1:3" x14ac:dyDescent="0.25">
      <c r="A12" s="69" t="s">
        <v>159</v>
      </c>
      <c r="B12" s="66">
        <v>0</v>
      </c>
      <c r="C12" s="66">
        <v>0</v>
      </c>
    </row>
    <row r="13" spans="1:3" x14ac:dyDescent="0.25">
      <c r="A13" s="70" t="s">
        <v>160</v>
      </c>
      <c r="B13" s="64">
        <v>32877.160000000003</v>
      </c>
      <c r="C13" s="64">
        <v>27521.03</v>
      </c>
    </row>
    <row r="14" spans="1:3" x14ac:dyDescent="0.25">
      <c r="A14" s="71" t="s">
        <v>161</v>
      </c>
      <c r="B14" s="66">
        <v>0</v>
      </c>
      <c r="C14" s="66">
        <v>0</v>
      </c>
    </row>
    <row r="15" spans="1:3" x14ac:dyDescent="0.25">
      <c r="A15" s="71" t="s">
        <v>162</v>
      </c>
      <c r="B15" s="66">
        <v>32877.160000000003</v>
      </c>
      <c r="C15" s="66">
        <v>27521.03</v>
      </c>
    </row>
    <row r="16" spans="1:3" x14ac:dyDescent="0.25">
      <c r="A16" s="72" t="s">
        <v>163</v>
      </c>
      <c r="B16" s="64">
        <v>0</v>
      </c>
      <c r="C16" s="64">
        <v>0</v>
      </c>
    </row>
    <row r="17" spans="1:3" x14ac:dyDescent="0.25">
      <c r="A17" s="69" t="s">
        <v>164</v>
      </c>
      <c r="B17" s="64">
        <v>0</v>
      </c>
      <c r="C17" s="64">
        <v>0</v>
      </c>
    </row>
    <row r="18" spans="1:3" x14ac:dyDescent="0.25">
      <c r="A18" s="73" t="s">
        <v>165</v>
      </c>
      <c r="B18" s="66">
        <v>0</v>
      </c>
      <c r="C18" s="66">
        <v>0</v>
      </c>
    </row>
    <row r="19" spans="1:3" x14ac:dyDescent="0.25">
      <c r="A19" s="73" t="s">
        <v>166</v>
      </c>
      <c r="B19" s="66">
        <v>0</v>
      </c>
      <c r="C19" s="66">
        <v>0</v>
      </c>
    </row>
    <row r="20" spans="1:3" x14ac:dyDescent="0.25">
      <c r="A20" s="72" t="s">
        <v>167</v>
      </c>
      <c r="B20" s="74">
        <v>0</v>
      </c>
      <c r="C20" s="74">
        <v>0</v>
      </c>
    </row>
    <row r="21" spans="1:3" x14ac:dyDescent="0.25">
      <c r="A21" s="69" t="s">
        <v>168</v>
      </c>
      <c r="B21" s="64">
        <v>0</v>
      </c>
      <c r="C21" s="64">
        <v>0</v>
      </c>
    </row>
    <row r="22" spans="1:3" x14ac:dyDescent="0.25">
      <c r="A22" s="73" t="s">
        <v>165</v>
      </c>
      <c r="B22" s="75">
        <v>0</v>
      </c>
      <c r="C22" s="75">
        <v>0</v>
      </c>
    </row>
    <row r="23" spans="1:3" x14ac:dyDescent="0.25">
      <c r="A23" s="73" t="s">
        <v>166</v>
      </c>
      <c r="B23" s="75">
        <v>0</v>
      </c>
      <c r="C23" s="75">
        <v>0</v>
      </c>
    </row>
    <row r="24" spans="1:3" x14ac:dyDescent="0.25">
      <c r="A24" s="69" t="s">
        <v>169</v>
      </c>
      <c r="B24" s="64">
        <v>0</v>
      </c>
      <c r="C24" s="64">
        <v>0</v>
      </c>
    </row>
    <row r="25" spans="1:3" x14ac:dyDescent="0.25">
      <c r="A25" s="73" t="s">
        <v>170</v>
      </c>
      <c r="B25" s="75">
        <v>0</v>
      </c>
      <c r="C25" s="75">
        <v>0</v>
      </c>
    </row>
    <row r="26" spans="1:3" x14ac:dyDescent="0.25">
      <c r="A26" s="73" t="s">
        <v>171</v>
      </c>
      <c r="B26" s="75">
        <v>0</v>
      </c>
      <c r="C26" s="75">
        <v>0</v>
      </c>
    </row>
    <row r="27" spans="1:3" x14ac:dyDescent="0.25">
      <c r="A27" s="72" t="s">
        <v>172</v>
      </c>
      <c r="B27" s="74">
        <v>0</v>
      </c>
      <c r="C27" s="74">
        <v>0</v>
      </c>
    </row>
    <row r="28" spans="1:3" x14ac:dyDescent="0.25">
      <c r="A28" s="73" t="s">
        <v>173</v>
      </c>
      <c r="B28" s="66">
        <v>0</v>
      </c>
      <c r="C28" s="66">
        <v>0</v>
      </c>
    </row>
    <row r="29" spans="1:3" x14ac:dyDescent="0.25">
      <c r="A29" s="73" t="s">
        <v>174</v>
      </c>
      <c r="B29" s="66">
        <v>0</v>
      </c>
      <c r="C29" s="66">
        <v>0</v>
      </c>
    </row>
    <row r="30" spans="1:3" x14ac:dyDescent="0.25">
      <c r="A30" s="69" t="s">
        <v>175</v>
      </c>
      <c r="B30" s="64">
        <v>0</v>
      </c>
      <c r="C30" s="64">
        <v>0</v>
      </c>
    </row>
    <row r="31" spans="1:3" x14ac:dyDescent="0.25">
      <c r="A31" s="73" t="s">
        <v>176</v>
      </c>
      <c r="B31" s="75">
        <v>0</v>
      </c>
      <c r="C31" s="75">
        <v>0</v>
      </c>
    </row>
    <row r="32" spans="1:3" x14ac:dyDescent="0.25">
      <c r="A32" s="73" t="s">
        <v>177</v>
      </c>
      <c r="B32" s="75">
        <v>0</v>
      </c>
      <c r="C32" s="75">
        <v>0</v>
      </c>
    </row>
    <row r="33" spans="1:3" x14ac:dyDescent="0.25">
      <c r="A33" s="72" t="s">
        <v>178</v>
      </c>
      <c r="B33" s="64">
        <v>0</v>
      </c>
      <c r="C33" s="64">
        <v>0</v>
      </c>
    </row>
    <row r="34" spans="1:3" x14ac:dyDescent="0.25">
      <c r="A34" s="69" t="s">
        <v>179</v>
      </c>
      <c r="B34" s="75">
        <v>0</v>
      </c>
      <c r="C34" s="75">
        <v>0</v>
      </c>
    </row>
    <row r="35" spans="1:3" x14ac:dyDescent="0.25">
      <c r="A35" s="69" t="s">
        <v>180</v>
      </c>
      <c r="B35" s="75">
        <v>0</v>
      </c>
      <c r="C35" s="75">
        <v>0</v>
      </c>
    </row>
    <row r="36" spans="1:3" ht="30" x14ac:dyDescent="0.25">
      <c r="A36" s="70" t="s">
        <v>181</v>
      </c>
      <c r="B36" s="64">
        <v>0</v>
      </c>
      <c r="C36" s="64">
        <v>0</v>
      </c>
    </row>
    <row r="37" spans="1:3" x14ac:dyDescent="0.25">
      <c r="A37" s="69" t="s">
        <v>179</v>
      </c>
      <c r="B37" s="75">
        <v>0</v>
      </c>
      <c r="C37" s="75">
        <v>0</v>
      </c>
    </row>
    <row r="38" spans="1:3" x14ac:dyDescent="0.25">
      <c r="A38" s="69" t="s">
        <v>180</v>
      </c>
      <c r="B38" s="75">
        <v>0</v>
      </c>
      <c r="C38" s="75">
        <v>0</v>
      </c>
    </row>
    <row r="39" spans="1:3" x14ac:dyDescent="0.25">
      <c r="A39" s="70" t="s">
        <v>182</v>
      </c>
      <c r="B39" s="75">
        <v>0</v>
      </c>
      <c r="C39" s="75">
        <v>0</v>
      </c>
    </row>
    <row r="40" spans="1:3" ht="21" customHeight="1" x14ac:dyDescent="0.25"/>
    <row r="41" spans="1:3" x14ac:dyDescent="0.25">
      <c r="C41" s="76" t="s">
        <v>130</v>
      </c>
    </row>
    <row r="42" spans="1:3" x14ac:dyDescent="0.25">
      <c r="A42" s="58"/>
      <c r="B42" s="60" t="s">
        <v>148</v>
      </c>
      <c r="C42" s="60" t="s">
        <v>149</v>
      </c>
    </row>
    <row r="43" spans="1:3" ht="30" x14ac:dyDescent="0.25">
      <c r="A43" s="77" t="s">
        <v>183</v>
      </c>
      <c r="B43" s="78" t="s">
        <v>9</v>
      </c>
      <c r="C43" s="62" t="s">
        <v>151</v>
      </c>
    </row>
    <row r="44" spans="1:3" x14ac:dyDescent="0.25">
      <c r="A44" s="79" t="s">
        <v>184</v>
      </c>
      <c r="B44" s="144">
        <v>0</v>
      </c>
      <c r="C44" s="144">
        <v>0</v>
      </c>
    </row>
    <row r="45" spans="1:3" x14ac:dyDescent="0.25">
      <c r="A45" s="80" t="s">
        <v>158</v>
      </c>
      <c r="B45" s="145">
        <v>0</v>
      </c>
      <c r="C45" s="145">
        <v>0</v>
      </c>
    </row>
    <row r="46" spans="1:3" x14ac:dyDescent="0.25">
      <c r="A46" s="81" t="s">
        <v>185</v>
      </c>
      <c r="B46" s="146">
        <v>0</v>
      </c>
      <c r="C46" s="146">
        <v>0</v>
      </c>
    </row>
    <row r="47" spans="1:3" x14ac:dyDescent="0.25">
      <c r="A47" s="82" t="s">
        <v>186</v>
      </c>
      <c r="B47" s="146">
        <v>0</v>
      </c>
      <c r="C47" s="146">
        <v>0</v>
      </c>
    </row>
    <row r="48" spans="1:3" x14ac:dyDescent="0.25">
      <c r="A48" s="83" t="s">
        <v>187</v>
      </c>
      <c r="B48" s="144">
        <v>71251.069999999992</v>
      </c>
      <c r="C48" s="144">
        <v>20707.54</v>
      </c>
    </row>
    <row r="49" spans="1:3" x14ac:dyDescent="0.25">
      <c r="A49" s="81" t="s">
        <v>188</v>
      </c>
      <c r="B49" s="147">
        <v>36691.549999999996</v>
      </c>
      <c r="C49" s="147">
        <v>10447.56</v>
      </c>
    </row>
    <row r="50" spans="1:3" x14ac:dyDescent="0.25">
      <c r="A50" s="81" t="s">
        <v>189</v>
      </c>
      <c r="B50" s="147">
        <v>26928.54</v>
      </c>
      <c r="C50" s="147">
        <v>10259.23</v>
      </c>
    </row>
    <row r="51" spans="1:3" x14ac:dyDescent="0.25">
      <c r="A51" s="81" t="s">
        <v>190</v>
      </c>
      <c r="B51" s="147">
        <v>7630.98</v>
      </c>
      <c r="C51" s="147">
        <v>0.75</v>
      </c>
    </row>
    <row r="52" spans="1:3" ht="12.75" customHeight="1" x14ac:dyDescent="0.25">
      <c r="A52" s="84" t="s">
        <v>191</v>
      </c>
      <c r="B52" s="147">
        <v>0</v>
      </c>
      <c r="C52" s="147">
        <v>0</v>
      </c>
    </row>
    <row r="53" spans="1:3" x14ac:dyDescent="0.25">
      <c r="A53" s="85" t="s">
        <v>192</v>
      </c>
      <c r="B53" s="147">
        <v>0</v>
      </c>
      <c r="C53" s="147">
        <v>0</v>
      </c>
    </row>
    <row r="54" spans="1:3" x14ac:dyDescent="0.25">
      <c r="A54" s="85" t="s">
        <v>193</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G26" sqref="G26"/>
    </sheetView>
  </sheetViews>
  <sheetFormatPr defaultRowHeight="15" x14ac:dyDescent="0.25"/>
  <cols>
    <col min="1" max="1" width="3.140625" style="90" customWidth="1"/>
    <col min="2" max="2" width="20" style="35" customWidth="1"/>
    <col min="3" max="3" width="12.5703125" style="35" bestFit="1" customWidth="1"/>
    <col min="4" max="4" width="14.5703125" style="35" customWidth="1"/>
    <col min="5" max="5" width="10.85546875" style="35" bestFit="1" customWidth="1"/>
    <col min="6" max="6" width="13.42578125" style="35" bestFit="1" customWidth="1"/>
    <col min="7" max="7" width="9.85546875" style="35" bestFit="1" customWidth="1"/>
    <col min="8" max="8" width="10.85546875" style="35" bestFit="1" customWidth="1"/>
    <col min="9" max="9" width="9.85546875" style="35" bestFit="1" customWidth="1"/>
    <col min="10" max="11" width="10.85546875" style="35" bestFit="1" customWidth="1"/>
    <col min="12" max="12" width="12.28515625" style="35" bestFit="1" customWidth="1"/>
    <col min="13" max="14" width="10.85546875" style="35" bestFit="1" customWidth="1"/>
    <col min="15" max="15" width="9.85546875" style="35" bestFit="1" customWidth="1"/>
    <col min="16" max="17" width="10.85546875" style="35" bestFit="1" customWidth="1"/>
    <col min="18" max="18" width="12.28515625" style="35" bestFit="1" customWidth="1"/>
    <col min="19" max="19" width="9.85546875" style="35" bestFit="1" customWidth="1"/>
    <col min="20" max="20" width="10.85546875" style="35" bestFit="1" customWidth="1"/>
    <col min="21" max="21" width="9.85546875" style="35" bestFit="1" customWidth="1"/>
    <col min="22" max="22" width="10.85546875" style="35" bestFit="1" customWidth="1"/>
    <col min="23" max="23" width="9.85546875" style="35" bestFit="1" customWidth="1"/>
    <col min="24" max="24" width="12.28515625" style="35" bestFit="1" customWidth="1"/>
    <col min="25" max="16384" width="9.140625" style="35"/>
  </cols>
  <sheetData>
    <row r="1" spans="1:24" ht="24.75" customHeight="1" thickBot="1" x14ac:dyDescent="0.3">
      <c r="A1" s="182" t="s">
        <v>194</v>
      </c>
      <c r="B1" s="182"/>
      <c r="C1" s="182"/>
      <c r="D1" s="182"/>
      <c r="E1" s="182"/>
      <c r="F1" s="182"/>
      <c r="G1" s="182"/>
      <c r="H1" s="182"/>
      <c r="I1" s="182"/>
      <c r="J1" s="182"/>
      <c r="K1" s="182"/>
      <c r="L1" s="182"/>
      <c r="M1" s="182"/>
      <c r="N1" s="182"/>
      <c r="O1" s="182"/>
      <c r="P1" s="182"/>
      <c r="Q1" s="182"/>
      <c r="R1" s="182"/>
      <c r="S1" s="182"/>
      <c r="T1" s="182"/>
      <c r="U1" s="182"/>
      <c r="V1" s="182"/>
      <c r="W1" s="182"/>
      <c r="X1" s="182"/>
    </row>
    <row r="2" spans="1:24" x14ac:dyDescent="0.25">
      <c r="A2" s="183" t="s">
        <v>195</v>
      </c>
      <c r="B2" s="186" t="s">
        <v>196</v>
      </c>
      <c r="C2" s="189" t="s">
        <v>197</v>
      </c>
      <c r="D2" s="189" t="s">
        <v>198</v>
      </c>
      <c r="E2" s="191" t="s">
        <v>199</v>
      </c>
      <c r="F2" s="191"/>
      <c r="G2" s="191"/>
      <c r="H2" s="191"/>
      <c r="I2" s="191"/>
      <c r="J2" s="191"/>
      <c r="K2" s="191"/>
      <c r="L2" s="191"/>
      <c r="M2" s="191"/>
      <c r="N2" s="191"/>
      <c r="O2" s="191"/>
      <c r="P2" s="191"/>
      <c r="Q2" s="191"/>
      <c r="R2" s="191"/>
      <c r="S2" s="191"/>
      <c r="T2" s="191"/>
      <c r="U2" s="191"/>
      <c r="V2" s="191"/>
      <c r="W2" s="191"/>
      <c r="X2" s="192"/>
    </row>
    <row r="3" spans="1:24" x14ac:dyDescent="0.25">
      <c r="A3" s="184"/>
      <c r="B3" s="187"/>
      <c r="C3" s="190"/>
      <c r="D3" s="190"/>
      <c r="E3" s="180" t="s">
        <v>200</v>
      </c>
      <c r="F3" s="193"/>
      <c r="G3" s="190" t="s">
        <v>201</v>
      </c>
      <c r="H3" s="190"/>
      <c r="I3" s="190" t="s">
        <v>202</v>
      </c>
      <c r="J3" s="190"/>
      <c r="K3" s="190" t="s">
        <v>203</v>
      </c>
      <c r="L3" s="190"/>
      <c r="M3" s="180" t="s">
        <v>204</v>
      </c>
      <c r="N3" s="193"/>
      <c r="O3" s="190" t="s">
        <v>205</v>
      </c>
      <c r="P3" s="190"/>
      <c r="Q3" s="190" t="s">
        <v>206</v>
      </c>
      <c r="R3" s="190"/>
      <c r="S3" s="190" t="s">
        <v>207</v>
      </c>
      <c r="T3" s="190"/>
      <c r="U3" s="190" t="s">
        <v>208</v>
      </c>
      <c r="V3" s="190"/>
      <c r="W3" s="180" t="s">
        <v>209</v>
      </c>
      <c r="X3" s="181"/>
    </row>
    <row r="4" spans="1:24" x14ac:dyDescent="0.25">
      <c r="A4" s="185"/>
      <c r="B4" s="188"/>
      <c r="C4" s="190"/>
      <c r="D4" s="190"/>
      <c r="E4" s="86" t="s">
        <v>210</v>
      </c>
      <c r="F4" s="86" t="s">
        <v>131</v>
      </c>
      <c r="G4" s="86" t="s">
        <v>210</v>
      </c>
      <c r="H4" s="86" t="s">
        <v>131</v>
      </c>
      <c r="I4" s="86" t="s">
        <v>210</v>
      </c>
      <c r="J4" s="86" t="s">
        <v>131</v>
      </c>
      <c r="K4" s="86" t="s">
        <v>210</v>
      </c>
      <c r="L4" s="86" t="s">
        <v>131</v>
      </c>
      <c r="M4" s="86" t="s">
        <v>210</v>
      </c>
      <c r="N4" s="86" t="s">
        <v>131</v>
      </c>
      <c r="O4" s="86" t="s">
        <v>210</v>
      </c>
      <c r="P4" s="86" t="s">
        <v>131</v>
      </c>
      <c r="Q4" s="86" t="s">
        <v>210</v>
      </c>
      <c r="R4" s="86" t="s">
        <v>131</v>
      </c>
      <c r="S4" s="86" t="s">
        <v>210</v>
      </c>
      <c r="T4" s="86" t="s">
        <v>131</v>
      </c>
      <c r="U4" s="86" t="s">
        <v>210</v>
      </c>
      <c r="V4" s="86" t="s">
        <v>131</v>
      </c>
      <c r="W4" s="86" t="s">
        <v>210</v>
      </c>
      <c r="X4" s="87" t="s">
        <v>131</v>
      </c>
    </row>
    <row r="5" spans="1:24" ht="45" x14ac:dyDescent="0.25">
      <c r="A5" s="88">
        <v>1</v>
      </c>
      <c r="B5" s="89" t="s">
        <v>211</v>
      </c>
      <c r="C5" s="148">
        <v>1170702</v>
      </c>
      <c r="D5" s="86" t="s">
        <v>138</v>
      </c>
      <c r="E5" s="148">
        <v>415435</v>
      </c>
      <c r="F5" s="86" t="s">
        <v>138</v>
      </c>
      <c r="G5" s="148">
        <v>65593</v>
      </c>
      <c r="H5" s="86" t="s">
        <v>138</v>
      </c>
      <c r="I5" s="148">
        <v>19979</v>
      </c>
      <c r="J5" s="86" t="s">
        <v>138</v>
      </c>
      <c r="K5" s="148">
        <v>272935</v>
      </c>
      <c r="L5" s="86" t="s">
        <v>138</v>
      </c>
      <c r="M5" s="148">
        <v>108146</v>
      </c>
      <c r="N5" s="86" t="s">
        <v>138</v>
      </c>
      <c r="O5" s="148">
        <v>45847</v>
      </c>
      <c r="P5" s="86" t="s">
        <v>138</v>
      </c>
      <c r="Q5" s="148">
        <v>134464</v>
      </c>
      <c r="R5" s="86" t="s">
        <v>138</v>
      </c>
      <c r="S5" s="148">
        <v>70294</v>
      </c>
      <c r="T5" s="86" t="s">
        <v>138</v>
      </c>
      <c r="U5" s="148">
        <v>21786</v>
      </c>
      <c r="V5" s="86" t="s">
        <v>138</v>
      </c>
      <c r="W5" s="148">
        <v>16223</v>
      </c>
      <c r="X5" s="87" t="s">
        <v>138</v>
      </c>
    </row>
    <row r="6" spans="1:24" x14ac:dyDescent="0.25">
      <c r="A6" s="88">
        <v>2</v>
      </c>
      <c r="B6" s="89" t="s">
        <v>212</v>
      </c>
      <c r="C6" s="148">
        <v>1598450</v>
      </c>
      <c r="D6" s="149">
        <v>1821222.49</v>
      </c>
      <c r="E6" s="148">
        <v>525632</v>
      </c>
      <c r="F6" s="149">
        <v>926946.95</v>
      </c>
      <c r="G6" s="148">
        <v>90302</v>
      </c>
      <c r="H6" s="149">
        <v>59720.24</v>
      </c>
      <c r="I6" s="148">
        <v>29316</v>
      </c>
      <c r="J6" s="149">
        <v>27601.75</v>
      </c>
      <c r="K6" s="148">
        <v>394972</v>
      </c>
      <c r="L6" s="149">
        <v>317855.02</v>
      </c>
      <c r="M6" s="148">
        <v>154722</v>
      </c>
      <c r="N6" s="149">
        <v>104316.66</v>
      </c>
      <c r="O6" s="148">
        <v>64731</v>
      </c>
      <c r="P6" s="149">
        <v>52131.06</v>
      </c>
      <c r="Q6" s="148">
        <v>187778</v>
      </c>
      <c r="R6" s="149">
        <v>171660.18</v>
      </c>
      <c r="S6" s="148">
        <v>96084</v>
      </c>
      <c r="T6" s="149">
        <v>80508.92</v>
      </c>
      <c r="U6" s="148">
        <v>29037</v>
      </c>
      <c r="V6" s="149">
        <v>32704.9</v>
      </c>
      <c r="W6" s="148">
        <v>25876</v>
      </c>
      <c r="X6" s="149">
        <v>47776.81</v>
      </c>
    </row>
    <row r="7" spans="1:24" ht="30" x14ac:dyDescent="0.25">
      <c r="A7" s="88">
        <v>3</v>
      </c>
      <c r="B7" s="89" t="s">
        <v>213</v>
      </c>
      <c r="C7" s="148">
        <v>52908</v>
      </c>
      <c r="D7" s="149">
        <v>48428.320000000007</v>
      </c>
      <c r="E7" s="148">
        <v>18636</v>
      </c>
      <c r="F7" s="149">
        <v>37067.1</v>
      </c>
      <c r="G7" s="148">
        <v>2547</v>
      </c>
      <c r="H7" s="149">
        <v>398.94</v>
      </c>
      <c r="I7" s="148">
        <v>968</v>
      </c>
      <c r="J7" s="149">
        <v>133</v>
      </c>
      <c r="K7" s="148">
        <v>13533</v>
      </c>
      <c r="L7" s="149">
        <v>1949.51</v>
      </c>
      <c r="M7" s="148">
        <v>4331</v>
      </c>
      <c r="N7" s="149">
        <v>534.79999999999995</v>
      </c>
      <c r="O7" s="148">
        <v>1642</v>
      </c>
      <c r="P7" s="149">
        <v>530</v>
      </c>
      <c r="Q7" s="148">
        <v>6259</v>
      </c>
      <c r="R7" s="149">
        <v>2440.69</v>
      </c>
      <c r="S7" s="148">
        <v>3300</v>
      </c>
      <c r="T7" s="149">
        <v>472.92</v>
      </c>
      <c r="U7" s="148">
        <v>914</v>
      </c>
      <c r="V7" s="149">
        <v>201.4</v>
      </c>
      <c r="W7" s="148">
        <v>778</v>
      </c>
      <c r="X7" s="149">
        <v>4699.96</v>
      </c>
    </row>
    <row r="8" spans="1:24" x14ac:dyDescent="0.25">
      <c r="M8" s="91"/>
    </row>
    <row r="9" spans="1:24" x14ac:dyDescent="0.25">
      <c r="D9" s="56"/>
    </row>
    <row r="11" spans="1:24" x14ac:dyDescent="0.25">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B3" sqref="B3:C3"/>
    </sheetView>
  </sheetViews>
  <sheetFormatPr defaultColWidth="9.140625" defaultRowHeight="15" x14ac:dyDescent="0.25"/>
  <cols>
    <col min="1" max="1" width="2.7109375" style="93" customWidth="1"/>
    <col min="2" max="2" width="33.85546875" style="93" customWidth="1"/>
    <col min="3" max="3" width="49.7109375" style="93" customWidth="1"/>
    <col min="4" max="16384" width="9.140625" style="93"/>
  </cols>
  <sheetData>
    <row r="1" spans="1:11" ht="37.5" customHeight="1" x14ac:dyDescent="0.25">
      <c r="A1" s="194" t="s">
        <v>214</v>
      </c>
      <c r="B1" s="194"/>
      <c r="C1" s="194"/>
    </row>
    <row r="2" spans="1:11" ht="30" x14ac:dyDescent="0.25">
      <c r="A2" s="94" t="s">
        <v>195</v>
      </c>
      <c r="B2" s="95" t="s">
        <v>215</v>
      </c>
      <c r="C2" s="96" t="s">
        <v>216</v>
      </c>
    </row>
    <row r="3" spans="1:11" ht="15" customHeight="1" x14ac:dyDescent="0.25">
      <c r="A3" s="97">
        <v>1</v>
      </c>
      <c r="B3" s="150">
        <v>389548.201</v>
      </c>
      <c r="C3" s="151">
        <v>0.97750000000000004</v>
      </c>
      <c r="D3" s="98"/>
    </row>
    <row r="4" spans="1:11" x14ac:dyDescent="0.25">
      <c r="A4" s="99"/>
      <c r="B4" s="99"/>
      <c r="C4" s="99"/>
    </row>
    <row r="5" spans="1:11" ht="78.75" customHeight="1" x14ac:dyDescent="0.25">
      <c r="A5" s="195" t="s">
        <v>217</v>
      </c>
      <c r="B5" s="195"/>
      <c r="C5" s="195"/>
      <c r="D5" s="100"/>
      <c r="E5" s="100"/>
      <c r="F5" s="100"/>
      <c r="G5" s="100"/>
      <c r="H5" s="100"/>
      <c r="I5" s="100"/>
      <c r="J5" s="100"/>
      <c r="K5" s="100"/>
    </row>
    <row r="6" spans="1:11" x14ac:dyDescent="0.25">
      <c r="A6" s="100"/>
      <c r="B6" s="100"/>
      <c r="C6" s="100"/>
      <c r="D6" s="100"/>
      <c r="E6" s="100"/>
      <c r="F6" s="100"/>
      <c r="G6" s="100"/>
      <c r="H6" s="100"/>
      <c r="I6" s="100"/>
      <c r="J6" s="100"/>
      <c r="K6" s="100"/>
    </row>
    <row r="7" spans="1:11" x14ac:dyDescent="0.25">
      <c r="A7" s="99"/>
      <c r="B7" s="99"/>
      <c r="C7" s="99"/>
    </row>
    <row r="8" spans="1:11" x14ac:dyDescent="0.25">
      <c r="A8" s="196"/>
      <c r="B8" s="196"/>
      <c r="C8" s="196"/>
    </row>
    <row r="9" spans="1:11" x14ac:dyDescent="0.25">
      <c r="A9" s="99"/>
      <c r="B9" s="99"/>
      <c r="C9" s="99"/>
    </row>
    <row r="10" spans="1:11" x14ac:dyDescent="0.25">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vt:lpstr>
      <vt:lpstr>FaizRiski</vt:lpstr>
      <vt:lpstr>16.8.2 və 16.8.7</vt:lpstr>
      <vt:lpstr>16.8.3 və 16.8.4</vt:lpstr>
      <vt:lpstr>16.8.5.</vt:lpstr>
      <vt:lpstr>16.8.6</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2020-01-17T08:54:11Z</dcterms:modified>
</cp:coreProperties>
</file>